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430" firstSheet="1" activeTab="1"/>
  </bookViews>
  <sheets>
    <sheet name="Feuil1" sheetId="1" state="hidden" r:id="rId1"/>
    <sheet name="Saisie" sheetId="2" r:id="rId2"/>
    <sheet name="Calcul" sheetId="3" state="hidden" r:id="rId3"/>
    <sheet name="Détail frais de blanchissage" sheetId="4" r:id="rId4"/>
    <sheet name="OD mensuelles" sheetId="5" r:id="rId5"/>
    <sheet name="Récap mensuel" sheetId="6" r:id="rId6"/>
  </sheets>
  <definedNames>
    <definedName name="Blanchissage">'Feuil1'!$A:$A</definedName>
    <definedName name="_xlnm.Print_Area" localSheetId="3">'Détail frais de blanchissage'!$B$1:$G$156</definedName>
  </definedNames>
  <calcPr fullCalcOnLoad="1"/>
</workbook>
</file>

<file path=xl/sharedStrings.xml><?xml version="1.0" encoding="utf-8"?>
<sst xmlns="http://schemas.openxmlformats.org/spreadsheetml/2006/main" count="135" uniqueCount="39">
  <si>
    <t>Blouses</t>
  </si>
  <si>
    <t>Serviettes</t>
  </si>
  <si>
    <t>Draps</t>
  </si>
  <si>
    <t>Housses</t>
  </si>
  <si>
    <t>Prix Unitaire</t>
  </si>
  <si>
    <t>Type</t>
  </si>
  <si>
    <t>type</t>
  </si>
  <si>
    <t>tarif unit</t>
  </si>
  <si>
    <t>Janvier</t>
  </si>
  <si>
    <t>prix unit</t>
  </si>
  <si>
    <t>nb blouses</t>
  </si>
  <si>
    <t>ANNÉE :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</si>
  <si>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</si>
  <si>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</si>
  <si>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</si>
  <si>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</si>
  <si>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</si>
  <si>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</si>
  <si>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</si>
  <si>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</si>
  <si>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</si>
  <si>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</si>
  <si>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</si>
  <si>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(1) RAPPEL : Seules sont admises en déduction les dépenses nécessitées directement par l'exercice de la profession</t>
  </si>
  <si>
    <t>RÉCAPITULATIF DES ÉCRITURES MENSUELLES</t>
  </si>
  <si>
    <t>Un outil créé par</t>
  </si>
  <si>
    <t>Tuniques</t>
  </si>
  <si>
    <t>Pantalons médicaux</t>
  </si>
  <si>
    <t>OD à comptabiliser mensuellement en compta</t>
  </si>
  <si>
    <t>Frais d'entretien - Forfait Blanchissage</t>
  </si>
  <si>
    <t>Apport personnel forfait blanchissage</t>
  </si>
  <si>
    <t>Débit</t>
  </si>
  <si>
    <t>Crédit</t>
  </si>
  <si>
    <t>cf § 370 BOI-BNC-BASE-40-60-30 ICI</t>
  </si>
  <si>
    <r>
      <rPr>
        <sz val="11"/>
        <color indexed="8"/>
        <rFont val="Calibri"/>
        <family val="2"/>
      </rPr>
      <t>©</t>
    </r>
    <r>
      <rPr>
        <sz val="11"/>
        <color indexed="8"/>
        <rFont val="DIN Light"/>
        <family val="3"/>
      </rPr>
      <t xml:space="preserve"> ARCOLIB - 02 23 300 600 - www.arcolib.fr</t>
    </r>
  </si>
  <si>
    <t>Renseignez le type de vêtement/matériel lavé et le tarif unitaire en référence au tarif pratiqué par les blanchisseurs locaux  (devis) (1)</t>
  </si>
  <si>
    <t>Il est nécessaire de comptabiliser mensuellement ces dépenses de blanchissage (cf onglet "OD mensuelles")</t>
  </si>
  <si>
    <t>Nombres de lavages</t>
  </si>
  <si>
    <t>Personnalisez vos libellés
ou choisissez dans la liste…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</si>
</sst>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DIN Light"/>
      <family val="3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DIN Light"/>
      <family val="3"/>
    </font>
    <font>
      <u val="single"/>
      <sz val="11"/>
      <color indexed="8"/>
      <name val="DIN Light"/>
      <family val="3"/>
    </font>
    <font>
      <b/>
      <sz val="22"/>
      <color indexed="60"/>
      <name val="DIN Light"/>
      <family val="3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 Narrow"/>
      <family val="2"/>
    </font>
    <font>
      <sz val="11"/>
      <color theme="1"/>
      <name val="DIN Light"/>
      <family val="3"/>
    </font>
    <font>
      <b/>
      <sz val="11"/>
      <color theme="1"/>
      <name val="DIN Light"/>
      <family val="3"/>
    </font>
    <font>
      <u val="single"/>
      <sz val="11"/>
      <color theme="1"/>
      <name val="DIN Light"/>
      <family val="3"/>
    </font>
    <font>
      <b/>
      <sz val="22"/>
      <color rgb="FFC00000"/>
      <name val="DIN Ligh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/>
      <top style="thick"/>
      <bottom style="hair"/>
    </border>
    <border>
      <left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/>
      <top style="hair"/>
      <bottom style="hair"/>
    </border>
    <border>
      <left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/>
      <top style="hair"/>
      <bottom style="medium"/>
    </border>
    <border>
      <left/>
      <right style="hair"/>
      <top style="hair"/>
      <bottom style="medium"/>
    </border>
    <border>
      <left style="hair"/>
      <right style="thick"/>
      <top style="hair"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57">
    <xf numFmtId="0" fontId="0" fillId="0" borderId="0" xfId="0" applyFont="1" applyAlignment="1">
      <alignment/>
    </xf>
    <xf numFmtId="44" fontId="0" fillId="0" borderId="0" xfId="49" applyFont="1" applyAlignment="1">
      <alignment/>
    </xf>
    <xf numFmtId="44" fontId="0" fillId="33" borderId="0" xfId="0" applyNumberFormat="1" applyFill="1" applyAlignment="1">
      <alignment/>
    </xf>
    <xf numFmtId="44" fontId="41" fillId="0" borderId="0" xfId="0" applyNumberFormat="1" applyFont="1" applyAlignment="1">
      <alignment/>
    </xf>
    <xf numFmtId="0" fontId="43" fillId="34" borderId="0" xfId="0" applyFont="1" applyFill="1" applyAlignment="1">
      <alignment/>
    </xf>
    <xf numFmtId="0" fontId="44" fillId="8" borderId="0" xfId="0" applyFont="1" applyFill="1" applyAlignment="1">
      <alignment vertical="center"/>
    </xf>
    <xf numFmtId="0" fontId="45" fillId="8" borderId="0" xfId="0" applyFont="1" applyFill="1" applyAlignment="1">
      <alignment horizontal="center" vertical="center"/>
    </xf>
    <xf numFmtId="0" fontId="44" fillId="34" borderId="10" xfId="0" applyFont="1" applyFill="1" applyBorder="1" applyAlignment="1" applyProtection="1">
      <alignment vertical="center"/>
      <protection locked="0"/>
    </xf>
    <xf numFmtId="164" fontId="44" fillId="34" borderId="10" xfId="0" applyNumberFormat="1" applyFont="1" applyFill="1" applyBorder="1" applyAlignment="1" applyProtection="1">
      <alignment vertical="center"/>
      <protection locked="0"/>
    </xf>
    <xf numFmtId="0" fontId="44" fillId="8" borderId="0" xfId="0" applyFont="1" applyFill="1" applyAlignment="1">
      <alignment vertical="center" wrapText="1"/>
    </xf>
    <xf numFmtId="44" fontId="44" fillId="34" borderId="10" xfId="49" applyFont="1" applyFill="1" applyBorder="1" applyAlignment="1" applyProtection="1">
      <alignment vertical="center"/>
      <protection locked="0"/>
    </xf>
    <xf numFmtId="0" fontId="44" fillId="8" borderId="0" xfId="0" applyFont="1" applyFill="1" applyAlignment="1">
      <alignment horizontal="center" vertical="center"/>
    </xf>
    <xf numFmtId="0" fontId="45" fillId="8" borderId="0" xfId="0" applyFont="1" applyFill="1" applyAlignment="1">
      <alignment vertical="center"/>
    </xf>
    <xf numFmtId="1" fontId="44" fillId="0" borderId="10" xfId="0" applyNumberFormat="1" applyFont="1" applyFill="1" applyBorder="1" applyAlignment="1" applyProtection="1">
      <alignment horizontal="center" vertical="center"/>
      <protection locked="0"/>
    </xf>
    <xf numFmtId="1" fontId="44" fillId="8" borderId="0" xfId="0" applyNumberFormat="1" applyFont="1" applyFill="1" applyAlignment="1">
      <alignment horizontal="center" vertical="center"/>
    </xf>
    <xf numFmtId="0" fontId="44" fillId="34" borderId="0" xfId="0" applyFont="1" applyFill="1" applyAlignment="1">
      <alignment/>
    </xf>
    <xf numFmtId="44" fontId="45" fillId="8" borderId="0" xfId="49" applyFont="1" applyFill="1" applyAlignment="1">
      <alignment/>
    </xf>
    <xf numFmtId="0" fontId="46" fillId="34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4" fontId="0" fillId="0" borderId="15" xfId="0" applyNumberFormat="1" applyBorder="1" applyAlignment="1">
      <alignment horizontal="center" vertical="center"/>
    </xf>
    <xf numFmtId="44" fontId="0" fillId="0" borderId="16" xfId="0" applyNumberFormat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44" fillId="34" borderId="17" xfId="0" applyFont="1" applyFill="1" applyBorder="1" applyAlignment="1">
      <alignment/>
    </xf>
    <xf numFmtId="0" fontId="44" fillId="34" borderId="18" xfId="0" applyFont="1" applyFill="1" applyBorder="1" applyAlignment="1">
      <alignment/>
    </xf>
    <xf numFmtId="44" fontId="44" fillId="34" borderId="19" xfId="0" applyNumberFormat="1" applyFont="1" applyFill="1" applyBorder="1" applyAlignment="1">
      <alignment/>
    </xf>
    <xf numFmtId="0" fontId="44" fillId="34" borderId="20" xfId="0" applyFont="1" applyFill="1" applyBorder="1" applyAlignment="1">
      <alignment/>
    </xf>
    <xf numFmtId="0" fontId="44" fillId="34" borderId="21" xfId="0" applyFont="1" applyFill="1" applyBorder="1" applyAlignment="1">
      <alignment/>
    </xf>
    <xf numFmtId="44" fontId="44" fillId="34" borderId="22" xfId="0" applyNumberFormat="1" applyFont="1" applyFill="1" applyBorder="1" applyAlignment="1">
      <alignment/>
    </xf>
    <xf numFmtId="0" fontId="44" fillId="34" borderId="23" xfId="0" applyFont="1" applyFill="1" applyBorder="1" applyAlignment="1">
      <alignment/>
    </xf>
    <xf numFmtId="0" fontId="44" fillId="34" borderId="24" xfId="0" applyFont="1" applyFill="1" applyBorder="1" applyAlignment="1">
      <alignment/>
    </xf>
    <xf numFmtId="44" fontId="44" fillId="34" borderId="25" xfId="0" applyNumberFormat="1" applyFont="1" applyFill="1" applyBorder="1" applyAlignment="1">
      <alignment/>
    </xf>
    <xf numFmtId="0" fontId="45" fillId="34" borderId="26" xfId="0" applyFont="1" applyFill="1" applyBorder="1" applyAlignment="1">
      <alignment/>
    </xf>
    <xf numFmtId="0" fontId="45" fillId="34" borderId="27" xfId="0" applyFont="1" applyFill="1" applyBorder="1" applyAlignment="1">
      <alignment/>
    </xf>
    <xf numFmtId="44" fontId="45" fillId="34" borderId="28" xfId="0" applyNumberFormat="1" applyFont="1" applyFill="1" applyBorder="1" applyAlignment="1">
      <alignment/>
    </xf>
    <xf numFmtId="0" fontId="45" fillId="0" borderId="29" xfId="0" applyFont="1" applyFill="1" applyBorder="1" applyAlignment="1" applyProtection="1">
      <alignment horizontal="center" vertical="center"/>
      <protection locked="0"/>
    </xf>
    <xf numFmtId="0" fontId="45" fillId="0" borderId="30" xfId="0" applyFont="1" applyFill="1" applyBorder="1" applyAlignment="1" applyProtection="1">
      <alignment horizontal="center" vertical="center"/>
      <protection locked="0"/>
    </xf>
    <xf numFmtId="0" fontId="47" fillId="8" borderId="11" xfId="0" applyFont="1" applyFill="1" applyBorder="1" applyAlignment="1">
      <alignment horizontal="center" vertical="center"/>
    </xf>
    <xf numFmtId="0" fontId="44" fillId="8" borderId="0" xfId="0" applyFont="1" applyFill="1" applyAlignment="1">
      <alignment horizontal="left" vertical="center"/>
    </xf>
    <xf numFmtId="0" fontId="44" fillId="8" borderId="0" xfId="0" applyFont="1" applyFill="1" applyAlignment="1">
      <alignment horizontal="left" vertical="center" wrapText="1"/>
    </xf>
    <xf numFmtId="0" fontId="44" fillId="8" borderId="0" xfId="0" applyFont="1" applyFill="1" applyAlignment="1">
      <alignment horizontal="center" vertical="center" textRotation="90" wrapText="1"/>
    </xf>
    <xf numFmtId="0" fontId="44" fillId="8" borderId="0" xfId="0" applyFont="1" applyFill="1" applyAlignment="1">
      <alignment horizontal="center" vertical="center" textRotation="90"/>
    </xf>
    <xf numFmtId="0" fontId="0" fillId="0" borderId="0" xfId="0" applyAlignment="1">
      <alignment horizontal="center"/>
    </xf>
    <xf numFmtId="0" fontId="45" fillId="35" borderId="0" xfId="0" applyFont="1" applyFill="1" applyAlignment="1">
      <alignment horizontal="center"/>
    </xf>
    <xf numFmtId="0" fontId="45" fillId="8" borderId="0" xfId="0" applyFont="1" applyFill="1" applyAlignment="1">
      <alignment horizontal="left"/>
    </xf>
    <xf numFmtId="0" fontId="0" fillId="0" borderId="3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1" fillId="0" borderId="0" xfId="45" applyAlignment="1" applyProtection="1">
      <alignment horizontal="center"/>
      <protection locked="0"/>
    </xf>
    <xf numFmtId="0" fontId="41" fillId="0" borderId="0" xfId="0" applyFont="1" applyAlignment="1">
      <alignment horizontal="center"/>
    </xf>
    <xf numFmtId="0" fontId="0" fillId="0" borderId="3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5" fillId="34" borderId="0" xfId="0" applyFont="1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4</xdr:row>
      <xdr:rowOff>85725</xdr:rowOff>
    </xdr:from>
    <xdr:to>
      <xdr:col>6</xdr:col>
      <xdr:colOff>152400</xdr:colOff>
      <xdr:row>15</xdr:row>
      <xdr:rowOff>123825</xdr:rowOff>
    </xdr:to>
    <xdr:sp>
      <xdr:nvSpPr>
        <xdr:cNvPr id="1" name="Accolade fermante 1"/>
        <xdr:cNvSpPr>
          <a:spLocks/>
        </xdr:cNvSpPr>
      </xdr:nvSpPr>
      <xdr:spPr>
        <a:xfrm>
          <a:off x="4962525" y="838200"/>
          <a:ext cx="619125" cy="2114550"/>
        </a:xfrm>
        <a:prstGeom prst="rightBrace">
          <a:avLst>
            <a:gd name="adj1" fmla="val -28037"/>
            <a:gd name="adj2" fmla="val -444"/>
          </a:avLst>
        </a:prstGeom>
        <a:noFill/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495300</xdr:colOff>
      <xdr:row>7</xdr:row>
      <xdr:rowOff>133350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200025"/>
          <a:ext cx="25527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bofip.impots.gouv.fr/bofip/4659-PGP.html#4659-PGP_Blanchissage_du_linge_profe_19" TargetMode="Externa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6" sqref="B6"/>
    </sheetView>
  </sheetViews>
  <sheetFormatPr defaultColWidth="11.421875" defaultRowHeight="15"/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ht="15">
      <c r="A5" t="s">
        <v>26</v>
      </c>
    </row>
    <row r="6" ht="15">
      <c r="A6" t="s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tabSelected="1" zoomScalePageLayoutView="0" workbookViewId="0" topLeftCell="A3">
      <selection activeCell="D6" sqref="D6"/>
    </sheetView>
  </sheetViews>
  <sheetFormatPr defaultColWidth="11.421875" defaultRowHeight="15"/>
  <cols>
    <col min="1" max="1" width="9.57421875" style="5" customWidth="1"/>
    <col min="2" max="2" width="34.28125" style="5" customWidth="1"/>
    <col min="3" max="3" width="11.421875" style="5" customWidth="1"/>
    <col min="4" max="4" width="10.7109375" style="5" customWidth="1"/>
    <col min="5" max="5" width="4.7109375" style="5" customWidth="1"/>
    <col min="6" max="6" width="10.7109375" style="5" customWidth="1"/>
    <col min="7" max="7" width="4.7109375" style="5" customWidth="1"/>
    <col min="8" max="8" width="10.7109375" style="5" customWidth="1"/>
    <col min="9" max="9" width="4.7109375" style="5" customWidth="1"/>
    <col min="10" max="10" width="10.7109375" style="5" customWidth="1"/>
    <col min="11" max="11" width="4.7109375" style="5" customWidth="1"/>
    <col min="12" max="12" width="10.7109375" style="5" customWidth="1"/>
    <col min="13" max="13" width="4.7109375" style="5" customWidth="1"/>
    <col min="14" max="14" width="10.7109375" style="5" customWidth="1"/>
    <col min="15" max="15" width="4.7109375" style="5" customWidth="1"/>
    <col min="16" max="16" width="10.7109375" style="5" customWidth="1"/>
    <col min="17" max="17" width="4.7109375" style="5" customWidth="1"/>
    <col min="18" max="18" width="10.7109375" style="5" customWidth="1"/>
    <col min="19" max="19" width="4.7109375" style="5" customWidth="1"/>
    <col min="20" max="20" width="10.7109375" style="5" customWidth="1"/>
    <col min="21" max="21" width="4.7109375" style="5" customWidth="1"/>
    <col min="22" max="22" width="10.7109375" style="5" customWidth="1"/>
    <col min="23" max="23" width="4.7109375" style="5" customWidth="1"/>
    <col min="24" max="24" width="10.7109375" style="5" customWidth="1"/>
    <col min="25" max="25" width="4.7109375" style="5" customWidth="1"/>
    <col min="26" max="26" width="10.7109375" style="5" customWidth="1"/>
    <col min="27" max="27" width="4.7109375" style="5" customWidth="1"/>
    <col min="28" max="16384" width="11.421875" style="5" customWidth="1"/>
  </cols>
  <sheetData>
    <row r="1" ht="15.75" thickBot="1">
      <c r="J1" s="5" t="s">
        <v>25</v>
      </c>
    </row>
    <row r="2" spans="2:4" ht="15" thickBot="1">
      <c r="B2" s="6" t="s">
        <v>11</v>
      </c>
      <c r="C2" s="40">
        <v>2019</v>
      </c>
      <c r="D2" s="41"/>
    </row>
    <row r="3" ht="14.25"/>
    <row r="4" spans="2:4" ht="14.25">
      <c r="B4" s="6" t="s">
        <v>5</v>
      </c>
      <c r="D4" s="5" t="s">
        <v>4</v>
      </c>
    </row>
    <row r="5" ht="8.25" customHeight="1" thickBot="1"/>
    <row r="6" spans="1:4" ht="15" thickBot="1">
      <c r="A6" s="45" t="s">
        <v>38</v>
      </c>
      <c r="B6" s="7" t="s">
        <v>0</v>
      </c>
      <c r="D6" s="8"/>
    </row>
    <row r="7" ht="15" thickBot="1">
      <c r="A7" s="46"/>
    </row>
    <row r="8" spans="1:13" ht="15.75" customHeight="1" thickBot="1">
      <c r="A8" s="46"/>
      <c r="B8" s="7" t="s">
        <v>1</v>
      </c>
      <c r="D8" s="8"/>
      <c r="H8" s="9"/>
      <c r="I8" s="9"/>
      <c r="J8" s="9"/>
      <c r="K8" s="9"/>
      <c r="L8" s="9"/>
      <c r="M8" s="9"/>
    </row>
    <row r="9" spans="1:13" ht="15.75" thickBot="1">
      <c r="A9" s="46"/>
      <c r="H9" s="9"/>
      <c r="I9" s="9"/>
      <c r="J9" s="9"/>
      <c r="K9" s="9"/>
      <c r="L9" s="9"/>
      <c r="M9" s="9"/>
    </row>
    <row r="10" spans="1:16" ht="15" customHeight="1" thickBot="1">
      <c r="A10" s="46"/>
      <c r="B10" s="7" t="s">
        <v>2</v>
      </c>
      <c r="D10" s="10"/>
      <c r="H10" s="44" t="s">
        <v>35</v>
      </c>
      <c r="I10" s="44"/>
      <c r="J10" s="44"/>
      <c r="K10" s="44"/>
      <c r="L10" s="44"/>
      <c r="M10" s="44"/>
      <c r="N10" s="44"/>
      <c r="O10" s="44"/>
      <c r="P10" s="44"/>
    </row>
    <row r="11" spans="1:16" ht="15.75" thickBot="1">
      <c r="A11" s="46"/>
      <c r="H11" s="44"/>
      <c r="I11" s="44"/>
      <c r="J11" s="44"/>
      <c r="K11" s="44"/>
      <c r="L11" s="44"/>
      <c r="M11" s="44"/>
      <c r="N11" s="44"/>
      <c r="O11" s="44"/>
      <c r="P11" s="44"/>
    </row>
    <row r="12" spans="1:13" ht="15.75" thickBot="1">
      <c r="A12" s="46"/>
      <c r="B12" s="7" t="s">
        <v>3</v>
      </c>
      <c r="D12" s="10"/>
      <c r="H12" s="9"/>
      <c r="I12" s="9"/>
      <c r="J12" s="9"/>
      <c r="K12" s="9"/>
      <c r="L12" s="9"/>
      <c r="M12" s="9"/>
    </row>
    <row r="13" spans="1:13" ht="15.75" thickBot="1">
      <c r="A13" s="46"/>
      <c r="H13" s="9"/>
      <c r="I13" s="9"/>
      <c r="J13" s="9"/>
      <c r="K13" s="9"/>
      <c r="L13" s="9"/>
      <c r="M13" s="9"/>
    </row>
    <row r="14" spans="1:13" ht="15.75" thickBot="1">
      <c r="A14" s="46"/>
      <c r="B14" s="7" t="s">
        <v>26</v>
      </c>
      <c r="D14" s="10"/>
      <c r="H14" s="9"/>
      <c r="I14" s="9"/>
      <c r="J14" s="9"/>
      <c r="K14" s="9"/>
      <c r="L14" s="9"/>
      <c r="M14" s="9"/>
    </row>
    <row r="15" spans="1:26" ht="15.75" thickBot="1">
      <c r="A15" s="46"/>
      <c r="H15" s="43" t="s">
        <v>23</v>
      </c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8" ht="15.75" thickBot="1">
      <c r="A16" s="46"/>
      <c r="B16" s="7" t="s">
        <v>27</v>
      </c>
      <c r="D16" s="10"/>
      <c r="H16" s="5" t="s">
        <v>36</v>
      </c>
    </row>
    <row r="18" spans="4:26" ht="29.25">
      <c r="D18" s="42" t="s">
        <v>37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20" spans="4:26" s="11" customFormat="1" ht="15.75">
      <c r="D20" s="6" t="s">
        <v>8</v>
      </c>
      <c r="E20" s="6"/>
      <c r="F20" s="6" t="s">
        <v>12</v>
      </c>
      <c r="G20" s="6"/>
      <c r="H20" s="6" t="s">
        <v>13</v>
      </c>
      <c r="I20" s="6"/>
      <c r="J20" s="6" t="s">
        <v>14</v>
      </c>
      <c r="K20" s="6"/>
      <c r="L20" s="6" t="s">
        <v>15</v>
      </c>
      <c r="M20" s="6"/>
      <c r="N20" s="6" t="s">
        <v>16</v>
      </c>
      <c r="O20" s="6"/>
      <c r="P20" s="6" t="s">
        <v>17</v>
      </c>
      <c r="Q20" s="6"/>
      <c r="R20" s="6" t="s">
        <v>18</v>
      </c>
      <c r="S20" s="6"/>
      <c r="T20" s="6" t="s">
        <v>19</v>
      </c>
      <c r="U20" s="6"/>
      <c r="V20" s="6" t="s">
        <v>20</v>
      </c>
      <c r="W20" s="6"/>
      <c r="X20" s="6" t="s">
        <v>21</v>
      </c>
      <c r="Y20" s="6"/>
      <c r="Z20" s="6" t="s">
        <v>22</v>
      </c>
    </row>
    <row r="21" ht="15" customHeight="1" thickBot="1"/>
    <row r="22" spans="2:26" ht="15" customHeight="1" thickBot="1">
      <c r="B22" s="12" t="str">
        <f>Calcul!B13</f>
        <v>Blouses</v>
      </c>
      <c r="D22" s="13"/>
      <c r="E22" s="14"/>
      <c r="F22" s="13"/>
      <c r="G22" s="14"/>
      <c r="H22" s="13"/>
      <c r="I22" s="14"/>
      <c r="J22" s="13"/>
      <c r="K22" s="14"/>
      <c r="L22" s="13"/>
      <c r="M22" s="14"/>
      <c r="N22" s="13"/>
      <c r="O22" s="14"/>
      <c r="P22" s="13"/>
      <c r="Q22" s="14"/>
      <c r="R22" s="13"/>
      <c r="S22" s="14"/>
      <c r="T22" s="13"/>
      <c r="U22" s="14"/>
      <c r="V22" s="13"/>
      <c r="W22" s="14"/>
      <c r="X22" s="13"/>
      <c r="Y22" s="14"/>
      <c r="Z22" s="13"/>
    </row>
    <row r="23" spans="2:26" ht="15" customHeight="1" thickBot="1">
      <c r="B23" s="12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2:26" ht="15" customHeight="1" thickBot="1">
      <c r="B24" s="12" t="str">
        <f>Calcul!B14</f>
        <v>Serviettes</v>
      </c>
      <c r="D24" s="13"/>
      <c r="E24" s="14"/>
      <c r="F24" s="13"/>
      <c r="G24" s="14"/>
      <c r="H24" s="13"/>
      <c r="I24" s="14"/>
      <c r="J24" s="13"/>
      <c r="K24" s="14"/>
      <c r="L24" s="13"/>
      <c r="M24" s="14"/>
      <c r="N24" s="13"/>
      <c r="O24" s="14"/>
      <c r="P24" s="13"/>
      <c r="Q24" s="14"/>
      <c r="R24" s="13"/>
      <c r="S24" s="14"/>
      <c r="T24" s="13"/>
      <c r="U24" s="14"/>
      <c r="V24" s="13"/>
      <c r="W24" s="14"/>
      <c r="X24" s="13"/>
      <c r="Y24" s="14"/>
      <c r="Z24" s="13"/>
    </row>
    <row r="25" spans="2:26" ht="15" customHeight="1" thickBot="1">
      <c r="B25" s="12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2:26" ht="15" customHeight="1" thickBot="1">
      <c r="B26" s="12" t="str">
        <f>Calcul!B15</f>
        <v>Draps</v>
      </c>
      <c r="D26" s="13"/>
      <c r="E26" s="14"/>
      <c r="F26" s="13"/>
      <c r="G26" s="14"/>
      <c r="H26" s="13"/>
      <c r="I26" s="14"/>
      <c r="J26" s="13"/>
      <c r="K26" s="14"/>
      <c r="L26" s="13"/>
      <c r="M26" s="14"/>
      <c r="N26" s="13"/>
      <c r="O26" s="14"/>
      <c r="P26" s="13"/>
      <c r="Q26" s="14"/>
      <c r="R26" s="13"/>
      <c r="S26" s="14"/>
      <c r="T26" s="13"/>
      <c r="U26" s="14"/>
      <c r="V26" s="13"/>
      <c r="W26" s="14"/>
      <c r="X26" s="13"/>
      <c r="Y26" s="14"/>
      <c r="Z26" s="13"/>
    </row>
    <row r="27" spans="2:26" ht="15" customHeight="1" thickBot="1">
      <c r="B27" s="12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2:26" ht="15" customHeight="1" thickBot="1">
      <c r="B28" s="12" t="str">
        <f>Calcul!B16</f>
        <v>Housses</v>
      </c>
      <c r="D28" s="13"/>
      <c r="E28" s="14"/>
      <c r="F28" s="13"/>
      <c r="G28" s="14"/>
      <c r="H28" s="13"/>
      <c r="I28" s="14"/>
      <c r="J28" s="13"/>
      <c r="K28" s="14"/>
      <c r="L28" s="13"/>
      <c r="M28" s="14"/>
      <c r="N28" s="13"/>
      <c r="O28" s="14"/>
      <c r="P28" s="13"/>
      <c r="Q28" s="14"/>
      <c r="R28" s="13"/>
      <c r="S28" s="14"/>
      <c r="T28" s="13"/>
      <c r="U28" s="14"/>
      <c r="V28" s="13"/>
      <c r="W28" s="14"/>
      <c r="X28" s="13"/>
      <c r="Y28" s="14"/>
      <c r="Z28" s="13"/>
    </row>
    <row r="29" spans="2:26" ht="15" customHeight="1" thickBot="1">
      <c r="B29" s="12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2:26" ht="15" customHeight="1" thickBot="1">
      <c r="B30" s="12" t="str">
        <f>Calcul!B17</f>
        <v>Tuniques</v>
      </c>
      <c r="D30" s="13"/>
      <c r="E30" s="14"/>
      <c r="F30" s="13"/>
      <c r="G30" s="14"/>
      <c r="H30" s="13"/>
      <c r="I30" s="14"/>
      <c r="J30" s="13"/>
      <c r="K30" s="14"/>
      <c r="L30" s="13"/>
      <c r="M30" s="14"/>
      <c r="N30" s="13"/>
      <c r="O30" s="14"/>
      <c r="P30" s="13"/>
      <c r="Q30" s="14"/>
      <c r="R30" s="13"/>
      <c r="S30" s="14"/>
      <c r="T30" s="13"/>
      <c r="U30" s="14"/>
      <c r="V30" s="13"/>
      <c r="W30" s="14"/>
      <c r="X30" s="13"/>
      <c r="Y30" s="14"/>
      <c r="Z30" s="13"/>
    </row>
    <row r="31" spans="2:26" ht="15" customHeight="1" thickBot="1">
      <c r="B31" s="12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2:26" ht="15" customHeight="1" thickBot="1">
      <c r="B32" s="12" t="str">
        <f>Calcul!B18</f>
        <v>Pantalons médicaux</v>
      </c>
      <c r="D32" s="13"/>
      <c r="E32" s="14"/>
      <c r="F32" s="13"/>
      <c r="G32" s="14"/>
      <c r="H32" s="13"/>
      <c r="I32" s="14"/>
      <c r="J32" s="13"/>
      <c r="K32" s="14"/>
      <c r="L32" s="13"/>
      <c r="M32" s="14"/>
      <c r="N32" s="13"/>
      <c r="O32" s="14"/>
      <c r="P32" s="13"/>
      <c r="Q32" s="14"/>
      <c r="R32" s="13"/>
      <c r="S32" s="14"/>
      <c r="T32" s="13"/>
      <c r="U32" s="14"/>
      <c r="V32" s="13"/>
      <c r="W32" s="14"/>
      <c r="X32" s="13"/>
      <c r="Y32" s="14"/>
      <c r="Z32" s="13"/>
    </row>
    <row r="33" ht="15" customHeight="1"/>
    <row r="34" ht="15">
      <c r="T34" s="5" t="s">
        <v>34</v>
      </c>
    </row>
  </sheetData>
  <sheetProtection password="CA82" sheet="1" objects="1" scenarios="1" selectLockedCells="1"/>
  <mergeCells count="5">
    <mergeCell ref="C2:D2"/>
    <mergeCell ref="D18:Z18"/>
    <mergeCell ref="H15:Z15"/>
    <mergeCell ref="H10:P11"/>
    <mergeCell ref="A6:A16"/>
  </mergeCells>
  <dataValidations count="1">
    <dataValidation type="list" allowBlank="1" showInputMessage="1" showErrorMessage="1" sqref="B6 B16 B14 B12 B10 B8">
      <formula1>Blanchissage</formula1>
    </dataValidation>
  </dataValidations>
  <printOptions/>
  <pageMargins left="0.11811023622047245" right="0.31496062992125984" top="0.35433070866141736" bottom="0.35433070866141736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28"/>
  <sheetViews>
    <sheetView zoomScalePageLayoutView="0" workbookViewId="0" topLeftCell="A94">
      <selection activeCell="C129" sqref="C129"/>
    </sheetView>
  </sheetViews>
  <sheetFormatPr defaultColWidth="11.421875" defaultRowHeight="15"/>
  <sheetData>
    <row r="2" spans="2:3" ht="15">
      <c r="B2" t="s">
        <v>6</v>
      </c>
      <c r="C2" t="s">
        <v>7</v>
      </c>
    </row>
    <row r="3" spans="2:3" ht="15">
      <c r="B3" t="str">
        <f>Saisie!B6</f>
        <v>Blouses</v>
      </c>
      <c r="C3">
        <f>Saisie!D6</f>
        <v>0</v>
      </c>
    </row>
    <row r="4" spans="2:3" ht="15">
      <c r="B4" t="str">
        <f>Saisie!B8</f>
        <v>Serviettes</v>
      </c>
      <c r="C4">
        <f>Saisie!D8</f>
        <v>0</v>
      </c>
    </row>
    <row r="5" spans="2:3" ht="15">
      <c r="B5" t="str">
        <f>Saisie!B10</f>
        <v>Draps</v>
      </c>
      <c r="C5">
        <f>Saisie!D10</f>
        <v>0</v>
      </c>
    </row>
    <row r="6" spans="2:3" ht="15">
      <c r="B6" t="str">
        <f>Saisie!B12</f>
        <v>Housses</v>
      </c>
      <c r="C6">
        <f>Saisie!D12</f>
        <v>0</v>
      </c>
    </row>
    <row r="7" spans="2:3" ht="15">
      <c r="B7" t="str">
        <f>Saisie!B14</f>
        <v>Tuniques</v>
      </c>
      <c r="C7">
        <f>Saisie!D14</f>
        <v>0</v>
      </c>
    </row>
    <row r="8" spans="2:3" ht="15">
      <c r="B8" t="str">
        <f>Saisie!B16</f>
        <v>Pantalons médicaux</v>
      </c>
      <c r="C8">
        <f>Saisie!D16</f>
        <v>0</v>
      </c>
    </row>
    <row r="10" spans="2:7" ht="15">
      <c r="B10" s="47" t="s">
        <v>8</v>
      </c>
      <c r="C10" s="47"/>
      <c r="D10" s="47"/>
      <c r="E10" s="47"/>
      <c r="F10" s="47"/>
      <c r="G10" s="47"/>
    </row>
    <row r="12" spans="2:7" ht="15">
      <c r="B12" t="s">
        <v>6</v>
      </c>
      <c r="C12" t="s">
        <v>10</v>
      </c>
      <c r="D12" t="s">
        <v>9</v>
      </c>
      <c r="G12" s="3">
        <f>SUM(G13:G18)</f>
        <v>0</v>
      </c>
    </row>
    <row r="13" spans="2:7" ht="15">
      <c r="B13" t="str">
        <f aca="true" t="shared" si="0" ref="B13:B18">IF(B3=0,"",B3)</f>
        <v>Blouses</v>
      </c>
      <c r="C13" s="2">
        <f>Saisie!D22</f>
        <v>0</v>
      </c>
      <c r="D13">
        <f>IF($C$3=0,"",$C$3)</f>
      </c>
      <c r="E13">
        <f aca="true" t="shared" si="1" ref="E13:E18">IF(OR(B13="",C13=0),"","* "&amp;C13&amp;" "&amp;B13&amp;" x "&amp;D13&amp;" = "&amp;ROUND(G13,2)&amp;" €")</f>
      </c>
      <c r="G13" s="1">
        <f aca="true" t="shared" si="2" ref="G13:G18">IF(OR(C13=0,D13=0),"",C13*D13)</f>
      </c>
    </row>
    <row r="14" spans="2:7" ht="15">
      <c r="B14" t="str">
        <f t="shared" si="0"/>
        <v>Serviettes</v>
      </c>
      <c r="C14" s="2">
        <f>Saisie!D24</f>
        <v>0</v>
      </c>
      <c r="D14">
        <f>IF($C$4=0,"",$C$4)</f>
      </c>
      <c r="E14">
        <f t="shared" si="1"/>
      </c>
      <c r="G14" s="1">
        <f t="shared" si="2"/>
      </c>
    </row>
    <row r="15" spans="2:7" ht="15">
      <c r="B15" t="str">
        <f t="shared" si="0"/>
        <v>Draps</v>
      </c>
      <c r="C15" s="2">
        <f>Saisie!D26</f>
        <v>0</v>
      </c>
      <c r="D15">
        <f>IF($C$5=0,"",$C$5)</f>
      </c>
      <c r="E15">
        <f t="shared" si="1"/>
      </c>
      <c r="G15" s="1">
        <f t="shared" si="2"/>
      </c>
    </row>
    <row r="16" spans="2:7" ht="15">
      <c r="B16" t="str">
        <f t="shared" si="0"/>
        <v>Housses</v>
      </c>
      <c r="C16" s="2">
        <f>Saisie!D28</f>
        <v>0</v>
      </c>
      <c r="D16">
        <f>IF($C$6=0,"",$C$6)</f>
      </c>
      <c r="E16">
        <f t="shared" si="1"/>
      </c>
      <c r="G16" s="1">
        <f t="shared" si="2"/>
      </c>
    </row>
    <row r="17" spans="2:7" ht="15">
      <c r="B17" t="str">
        <f t="shared" si="0"/>
        <v>Tuniques</v>
      </c>
      <c r="C17" s="2">
        <f>Saisie!D30</f>
        <v>0</v>
      </c>
      <c r="D17">
        <f>IF($C$7=0,"",$C$7)</f>
      </c>
      <c r="E17">
        <f t="shared" si="1"/>
      </c>
      <c r="G17" s="1">
        <f t="shared" si="2"/>
      </c>
    </row>
    <row r="18" spans="2:7" ht="15">
      <c r="B18" t="str">
        <f t="shared" si="0"/>
        <v>Pantalons médicaux</v>
      </c>
      <c r="C18" s="2">
        <f>Saisie!D32</f>
        <v>0</v>
      </c>
      <c r="D18">
        <f>IF($C$8=0,"",$C$8)</f>
      </c>
      <c r="E18">
        <f t="shared" si="1"/>
      </c>
      <c r="G18" s="1">
        <f t="shared" si="2"/>
      </c>
    </row>
    <row r="20" spans="2:7" ht="15">
      <c r="B20" s="47" t="s">
        <v>12</v>
      </c>
      <c r="C20" s="47"/>
      <c r="D20" s="47"/>
      <c r="E20" s="47"/>
      <c r="F20" s="47"/>
      <c r="G20" s="47"/>
    </row>
    <row r="22" spans="2:7" ht="15">
      <c r="B22" t="s">
        <v>6</v>
      </c>
      <c r="C22" t="s">
        <v>10</v>
      </c>
      <c r="D22" t="s">
        <v>9</v>
      </c>
      <c r="G22" s="3">
        <f>SUM(G23:G28)</f>
        <v>0</v>
      </c>
    </row>
    <row r="23" spans="2:7" ht="15">
      <c r="B23" t="str">
        <f aca="true" t="shared" si="3" ref="B23:B28">IF(B13=0,"",B13)</f>
        <v>Blouses</v>
      </c>
      <c r="C23" s="2">
        <f>Saisie!F22</f>
        <v>0</v>
      </c>
      <c r="D23">
        <f>IF($C$3=0,"",$C$3)</f>
      </c>
      <c r="E23">
        <f aca="true" t="shared" si="4" ref="E23:E28">IF(OR(B23="",C23=0),"","* "&amp;C23&amp;" "&amp;B23&amp;" x "&amp;D23&amp;" = "&amp;ROUND(G23,2)&amp;" €")</f>
      </c>
      <c r="G23" s="1">
        <f aca="true" t="shared" si="5" ref="G23:G28">IF(OR(C23=0,D23=0),"",C23*D23)</f>
      </c>
    </row>
    <row r="24" spans="2:7" ht="15">
      <c r="B24" t="str">
        <f t="shared" si="3"/>
        <v>Serviettes</v>
      </c>
      <c r="C24" s="2">
        <f>Saisie!F24</f>
        <v>0</v>
      </c>
      <c r="D24">
        <f>IF($C$4=0,"",$C$4)</f>
      </c>
      <c r="E24">
        <f t="shared" si="4"/>
      </c>
      <c r="G24" s="1">
        <f t="shared" si="5"/>
      </c>
    </row>
    <row r="25" spans="2:7" ht="15">
      <c r="B25" t="str">
        <f t="shared" si="3"/>
        <v>Draps</v>
      </c>
      <c r="C25" s="2">
        <f>Saisie!F26</f>
        <v>0</v>
      </c>
      <c r="D25">
        <f>IF($C$5=0,"",$C$5)</f>
      </c>
      <c r="E25">
        <f t="shared" si="4"/>
      </c>
      <c r="G25" s="1">
        <f t="shared" si="5"/>
      </c>
    </row>
    <row r="26" spans="2:7" ht="15">
      <c r="B26" t="str">
        <f t="shared" si="3"/>
        <v>Housses</v>
      </c>
      <c r="C26" s="2">
        <f>Saisie!F28</f>
        <v>0</v>
      </c>
      <c r="D26">
        <f>IF($C$6=0,"",$C$6)</f>
      </c>
      <c r="E26">
        <f t="shared" si="4"/>
      </c>
      <c r="G26" s="1">
        <f t="shared" si="5"/>
      </c>
    </row>
    <row r="27" spans="2:7" ht="15">
      <c r="B27" t="str">
        <f t="shared" si="3"/>
        <v>Tuniques</v>
      </c>
      <c r="C27" s="2">
        <f>Saisie!F30</f>
        <v>0</v>
      </c>
      <c r="D27">
        <f>IF($C$7=0,"",$C$7)</f>
      </c>
      <c r="E27">
        <f t="shared" si="4"/>
      </c>
      <c r="G27" s="1">
        <f t="shared" si="5"/>
      </c>
    </row>
    <row r="28" spans="2:7" ht="15">
      <c r="B28" t="str">
        <f t="shared" si="3"/>
        <v>Pantalons médicaux</v>
      </c>
      <c r="C28" s="2">
        <f>Saisie!F32</f>
        <v>0</v>
      </c>
      <c r="D28">
        <f>IF($C$8=0,"",$C$8)</f>
      </c>
      <c r="E28">
        <f t="shared" si="4"/>
      </c>
      <c r="G28" s="1">
        <f t="shared" si="5"/>
      </c>
    </row>
    <row r="30" spans="2:7" ht="15">
      <c r="B30" s="47" t="s">
        <v>13</v>
      </c>
      <c r="C30" s="47"/>
      <c r="D30" s="47"/>
      <c r="E30" s="47"/>
      <c r="F30" s="47"/>
      <c r="G30" s="47"/>
    </row>
    <row r="32" spans="2:7" ht="15">
      <c r="B32" t="s">
        <v>6</v>
      </c>
      <c r="C32" t="s">
        <v>10</v>
      </c>
      <c r="D32" t="s">
        <v>9</v>
      </c>
      <c r="G32" s="3">
        <f>SUM(G33:G38)</f>
        <v>0</v>
      </c>
    </row>
    <row r="33" spans="2:7" ht="15">
      <c r="B33" t="str">
        <f aca="true" t="shared" si="6" ref="B33:B38">IF(B23=0,"",B23)</f>
        <v>Blouses</v>
      </c>
      <c r="C33" s="2">
        <f>Saisie!H22</f>
        <v>0</v>
      </c>
      <c r="D33">
        <f>IF($C$3=0,"",$C$3)</f>
      </c>
      <c r="E33">
        <f aca="true" t="shared" si="7" ref="E33:E38">IF(OR(B33="",C33=0),"","* "&amp;C33&amp;" "&amp;B33&amp;" x "&amp;D33&amp;" = "&amp;ROUND(G33,2)&amp;" €")</f>
      </c>
      <c r="G33" s="1">
        <f aca="true" t="shared" si="8" ref="G33:G38">IF(OR(C33=0,D33=0),"",C33*D33)</f>
      </c>
    </row>
    <row r="34" spans="2:7" ht="15">
      <c r="B34" t="str">
        <f t="shared" si="6"/>
        <v>Serviettes</v>
      </c>
      <c r="C34" s="2">
        <f>Saisie!H24</f>
        <v>0</v>
      </c>
      <c r="D34">
        <f>IF($C$4=0,"",$C$4)</f>
      </c>
      <c r="E34">
        <f t="shared" si="7"/>
      </c>
      <c r="G34" s="1">
        <f t="shared" si="8"/>
      </c>
    </row>
    <row r="35" spans="2:7" ht="15">
      <c r="B35" t="str">
        <f t="shared" si="6"/>
        <v>Draps</v>
      </c>
      <c r="C35" s="2">
        <f>Saisie!H26</f>
        <v>0</v>
      </c>
      <c r="D35">
        <f>IF($C$5=0,"",$C$5)</f>
      </c>
      <c r="E35">
        <f t="shared" si="7"/>
      </c>
      <c r="G35" s="1">
        <f t="shared" si="8"/>
      </c>
    </row>
    <row r="36" spans="2:7" ht="15">
      <c r="B36" t="str">
        <f t="shared" si="6"/>
        <v>Housses</v>
      </c>
      <c r="C36" s="2">
        <f>Saisie!H28</f>
        <v>0</v>
      </c>
      <c r="D36">
        <f>IF($C$6=0,"",$C$6)</f>
      </c>
      <c r="E36">
        <f t="shared" si="7"/>
      </c>
      <c r="G36" s="1">
        <f t="shared" si="8"/>
      </c>
    </row>
    <row r="37" spans="2:7" ht="15">
      <c r="B37" t="str">
        <f t="shared" si="6"/>
        <v>Tuniques</v>
      </c>
      <c r="C37" s="2">
        <f>Saisie!H30</f>
        <v>0</v>
      </c>
      <c r="D37">
        <f>IF($C$7=0,"",$C$7)</f>
      </c>
      <c r="E37">
        <f t="shared" si="7"/>
      </c>
      <c r="G37" s="1">
        <f t="shared" si="8"/>
      </c>
    </row>
    <row r="38" spans="2:7" ht="15">
      <c r="B38" t="str">
        <f t="shared" si="6"/>
        <v>Pantalons médicaux</v>
      </c>
      <c r="C38" s="2">
        <f>Saisie!H32</f>
        <v>0</v>
      </c>
      <c r="D38">
        <f>IF($C$8=0,"",$C$8)</f>
      </c>
      <c r="E38">
        <f t="shared" si="7"/>
      </c>
      <c r="G38" s="1">
        <f t="shared" si="8"/>
      </c>
    </row>
    <row r="40" spans="2:7" ht="15">
      <c r="B40" s="47" t="s">
        <v>14</v>
      </c>
      <c r="C40" s="47"/>
      <c r="D40" s="47"/>
      <c r="E40" s="47"/>
      <c r="F40" s="47"/>
      <c r="G40" s="47"/>
    </row>
    <row r="42" spans="2:7" ht="15">
      <c r="B42" t="s">
        <v>6</v>
      </c>
      <c r="C42" t="s">
        <v>10</v>
      </c>
      <c r="D42" t="s">
        <v>9</v>
      </c>
      <c r="G42" s="3">
        <f>SUM(G43:G48)</f>
        <v>0</v>
      </c>
    </row>
    <row r="43" spans="2:7" ht="15">
      <c r="B43" t="str">
        <f aca="true" t="shared" si="9" ref="B43:B48">IF(B33=0,"",B33)</f>
        <v>Blouses</v>
      </c>
      <c r="C43" s="2">
        <f>Saisie!J22</f>
        <v>0</v>
      </c>
      <c r="D43">
        <f>IF($C$3=0,"",$C$3)</f>
      </c>
      <c r="E43">
        <f aca="true" t="shared" si="10" ref="E43:E48">IF(OR(B43="",C43=0),"","* "&amp;C43&amp;" "&amp;B43&amp;" x "&amp;D43&amp;" = "&amp;ROUND(G43,2)&amp;" €")</f>
      </c>
      <c r="G43" s="1">
        <f aca="true" t="shared" si="11" ref="G43:G48">IF(OR(C43=0,D43=0),"",C43*D43)</f>
      </c>
    </row>
    <row r="44" spans="2:7" ht="15">
      <c r="B44" t="str">
        <f t="shared" si="9"/>
        <v>Serviettes</v>
      </c>
      <c r="C44" s="2">
        <f>Saisie!J24</f>
        <v>0</v>
      </c>
      <c r="D44">
        <f>IF($C$4=0,"",$C$4)</f>
      </c>
      <c r="E44">
        <f t="shared" si="10"/>
      </c>
      <c r="G44" s="1">
        <f t="shared" si="11"/>
      </c>
    </row>
    <row r="45" spans="2:7" ht="15">
      <c r="B45" t="str">
        <f t="shared" si="9"/>
        <v>Draps</v>
      </c>
      <c r="C45" s="2">
        <f>Saisie!J26</f>
        <v>0</v>
      </c>
      <c r="D45">
        <f>IF($C$5=0,"",$C$5)</f>
      </c>
      <c r="E45">
        <f t="shared" si="10"/>
      </c>
      <c r="G45" s="1">
        <f t="shared" si="11"/>
      </c>
    </row>
    <row r="46" spans="2:7" ht="15">
      <c r="B46" t="str">
        <f t="shared" si="9"/>
        <v>Housses</v>
      </c>
      <c r="C46" s="2">
        <f>Saisie!J28</f>
        <v>0</v>
      </c>
      <c r="D46">
        <f>IF($C$6=0,"",$C$6)</f>
      </c>
      <c r="E46">
        <f t="shared" si="10"/>
      </c>
      <c r="G46" s="1">
        <f t="shared" si="11"/>
      </c>
    </row>
    <row r="47" spans="2:7" ht="15">
      <c r="B47" t="str">
        <f t="shared" si="9"/>
        <v>Tuniques</v>
      </c>
      <c r="C47" s="2">
        <f>Saisie!J30</f>
        <v>0</v>
      </c>
      <c r="D47">
        <f>IF($C$7=0,"",$C$7)</f>
      </c>
      <c r="E47">
        <f t="shared" si="10"/>
      </c>
      <c r="G47" s="1">
        <f t="shared" si="11"/>
      </c>
    </row>
    <row r="48" spans="2:7" ht="15">
      <c r="B48" t="str">
        <f t="shared" si="9"/>
        <v>Pantalons médicaux</v>
      </c>
      <c r="C48" s="2">
        <f>Saisie!J32</f>
        <v>0</v>
      </c>
      <c r="D48">
        <f>IF($C$8=0,"",$C$8)</f>
      </c>
      <c r="E48">
        <f t="shared" si="10"/>
      </c>
      <c r="G48" s="1">
        <f t="shared" si="11"/>
      </c>
    </row>
    <row r="50" spans="2:7" ht="15">
      <c r="B50" s="47" t="s">
        <v>15</v>
      </c>
      <c r="C50" s="47"/>
      <c r="D50" s="47"/>
      <c r="E50" s="47"/>
      <c r="F50" s="47"/>
      <c r="G50" s="47"/>
    </row>
    <row r="52" spans="2:7" ht="15">
      <c r="B52" t="s">
        <v>6</v>
      </c>
      <c r="C52" t="s">
        <v>10</v>
      </c>
      <c r="D52" t="s">
        <v>9</v>
      </c>
      <c r="G52" s="3">
        <f>SUM(G53:G58)</f>
        <v>0</v>
      </c>
    </row>
    <row r="53" spans="2:7" ht="15">
      <c r="B53" t="str">
        <f aca="true" t="shared" si="12" ref="B53:B58">IF(B43=0,"",B43)</f>
        <v>Blouses</v>
      </c>
      <c r="C53" s="2">
        <f>Saisie!L22</f>
        <v>0</v>
      </c>
      <c r="D53">
        <f>IF($C$3=0,"",$C$3)</f>
      </c>
      <c r="E53">
        <f aca="true" t="shared" si="13" ref="E53:E58">IF(OR(B53="",C53=0),"","* "&amp;C53&amp;" "&amp;B53&amp;" x "&amp;D53&amp;" = "&amp;ROUND(G53,2)&amp;" €")</f>
      </c>
      <c r="G53" s="1">
        <f aca="true" t="shared" si="14" ref="G53:G58">IF(OR(C53=0,D53=0),"",C53*D53)</f>
      </c>
    </row>
    <row r="54" spans="2:7" ht="15">
      <c r="B54" t="str">
        <f t="shared" si="12"/>
        <v>Serviettes</v>
      </c>
      <c r="C54" s="2">
        <f>Saisie!L24</f>
        <v>0</v>
      </c>
      <c r="D54">
        <f>IF($C$4=0,"",$C$4)</f>
      </c>
      <c r="E54">
        <f t="shared" si="13"/>
      </c>
      <c r="G54" s="1">
        <f t="shared" si="14"/>
      </c>
    </row>
    <row r="55" spans="2:7" ht="15">
      <c r="B55" t="str">
        <f t="shared" si="12"/>
        <v>Draps</v>
      </c>
      <c r="C55" s="2">
        <f>Saisie!L26</f>
        <v>0</v>
      </c>
      <c r="D55">
        <f>IF($C$5=0,"",$C$5)</f>
      </c>
      <c r="E55">
        <f t="shared" si="13"/>
      </c>
      <c r="G55" s="1">
        <f t="shared" si="14"/>
      </c>
    </row>
    <row r="56" spans="2:7" ht="15">
      <c r="B56" t="str">
        <f t="shared" si="12"/>
        <v>Housses</v>
      </c>
      <c r="C56" s="2">
        <f>Saisie!L28</f>
        <v>0</v>
      </c>
      <c r="D56">
        <f>IF($C$6=0,"",$C$6)</f>
      </c>
      <c r="E56">
        <f t="shared" si="13"/>
      </c>
      <c r="G56" s="1">
        <f t="shared" si="14"/>
      </c>
    </row>
    <row r="57" spans="2:7" ht="15">
      <c r="B57" t="str">
        <f t="shared" si="12"/>
        <v>Tuniques</v>
      </c>
      <c r="C57" s="2">
        <f>Saisie!L30</f>
        <v>0</v>
      </c>
      <c r="D57">
        <f>IF($C$7=0,"",$C$7)</f>
      </c>
      <c r="E57">
        <f t="shared" si="13"/>
      </c>
      <c r="G57" s="1">
        <f t="shared" si="14"/>
      </c>
    </row>
    <row r="58" spans="2:7" ht="15">
      <c r="B58" t="str">
        <f t="shared" si="12"/>
        <v>Pantalons médicaux</v>
      </c>
      <c r="C58" s="2">
        <f>Saisie!L32</f>
        <v>0</v>
      </c>
      <c r="D58">
        <f>IF($C$8=0,"",$C$8)</f>
      </c>
      <c r="E58">
        <f t="shared" si="13"/>
      </c>
      <c r="G58" s="1">
        <f t="shared" si="14"/>
      </c>
    </row>
    <row r="60" spans="2:7" ht="15">
      <c r="B60" s="47" t="s">
        <v>16</v>
      </c>
      <c r="C60" s="47"/>
      <c r="D60" s="47"/>
      <c r="E60" s="47"/>
      <c r="F60" s="47"/>
      <c r="G60" s="47"/>
    </row>
    <row r="62" spans="2:7" ht="15">
      <c r="B62" t="s">
        <v>6</v>
      </c>
      <c r="C62" t="s">
        <v>10</v>
      </c>
      <c r="D62" t="s">
        <v>9</v>
      </c>
      <c r="G62" s="3">
        <f>SUM(G63:G68)</f>
        <v>0</v>
      </c>
    </row>
    <row r="63" spans="2:7" ht="15">
      <c r="B63" t="str">
        <f aca="true" t="shared" si="15" ref="B63:B68">IF(B53=0,"",B53)</f>
        <v>Blouses</v>
      </c>
      <c r="C63" s="2">
        <f>Saisie!N22</f>
        <v>0</v>
      </c>
      <c r="D63">
        <f>IF($C$3=0,"",$C$3)</f>
      </c>
      <c r="E63">
        <f aca="true" t="shared" si="16" ref="E63:E68">IF(OR(B63="",C63=0),"","* "&amp;C63&amp;" "&amp;B63&amp;" x "&amp;D63&amp;" = "&amp;ROUND(G63,2)&amp;" €")</f>
      </c>
      <c r="G63" s="1">
        <f aca="true" t="shared" si="17" ref="G63:G68">IF(OR(C63=0,D63=0),"",C63*D63)</f>
      </c>
    </row>
    <row r="64" spans="2:7" ht="15">
      <c r="B64" t="str">
        <f t="shared" si="15"/>
        <v>Serviettes</v>
      </c>
      <c r="C64" s="2">
        <f>Saisie!N24</f>
        <v>0</v>
      </c>
      <c r="D64">
        <f>IF($C$4=0,"",$C$4)</f>
      </c>
      <c r="E64">
        <f t="shared" si="16"/>
      </c>
      <c r="G64" s="1">
        <f t="shared" si="17"/>
      </c>
    </row>
    <row r="65" spans="2:7" ht="15">
      <c r="B65" t="str">
        <f t="shared" si="15"/>
        <v>Draps</v>
      </c>
      <c r="C65" s="2">
        <f>Saisie!N26</f>
        <v>0</v>
      </c>
      <c r="D65">
        <f>IF($C$5=0,"",$C$5)</f>
      </c>
      <c r="E65">
        <f t="shared" si="16"/>
      </c>
      <c r="G65" s="1">
        <f t="shared" si="17"/>
      </c>
    </row>
    <row r="66" spans="2:7" ht="15">
      <c r="B66" t="str">
        <f t="shared" si="15"/>
        <v>Housses</v>
      </c>
      <c r="C66" s="2">
        <f>Saisie!N28</f>
        <v>0</v>
      </c>
      <c r="D66">
        <f>IF($C$6=0,"",$C$6)</f>
      </c>
      <c r="E66">
        <f t="shared" si="16"/>
      </c>
      <c r="G66" s="1">
        <f t="shared" si="17"/>
      </c>
    </row>
    <row r="67" spans="2:7" ht="15">
      <c r="B67" t="str">
        <f t="shared" si="15"/>
        <v>Tuniques</v>
      </c>
      <c r="C67" s="2">
        <f>Saisie!N30</f>
        <v>0</v>
      </c>
      <c r="D67">
        <f>IF($C$7=0,"",$C$7)</f>
      </c>
      <c r="E67">
        <f t="shared" si="16"/>
      </c>
      <c r="G67" s="1">
        <f t="shared" si="17"/>
      </c>
    </row>
    <row r="68" spans="2:7" ht="15">
      <c r="B68" t="str">
        <f t="shared" si="15"/>
        <v>Pantalons médicaux</v>
      </c>
      <c r="C68" s="2">
        <f>Saisie!N32</f>
        <v>0</v>
      </c>
      <c r="D68">
        <f>IF($C$8=0,"",$C$8)</f>
      </c>
      <c r="E68">
        <f t="shared" si="16"/>
      </c>
      <c r="G68" s="1">
        <f t="shared" si="17"/>
      </c>
    </row>
    <row r="70" spans="2:7" ht="15">
      <c r="B70" s="47" t="s">
        <v>17</v>
      </c>
      <c r="C70" s="47"/>
      <c r="D70" s="47"/>
      <c r="E70" s="47"/>
      <c r="F70" s="47"/>
      <c r="G70" s="47"/>
    </row>
    <row r="72" spans="2:7" ht="15">
      <c r="B72" t="s">
        <v>6</v>
      </c>
      <c r="C72" t="s">
        <v>10</v>
      </c>
      <c r="D72" t="s">
        <v>9</v>
      </c>
      <c r="G72" s="3">
        <f>SUM(G73:G78)</f>
        <v>0</v>
      </c>
    </row>
    <row r="73" spans="2:7" ht="15">
      <c r="B73" t="str">
        <f aca="true" t="shared" si="18" ref="B73:B78">IF(B63=0,"",B63)</f>
        <v>Blouses</v>
      </c>
      <c r="C73" s="2">
        <f>Saisie!P22</f>
        <v>0</v>
      </c>
      <c r="D73">
        <f>IF($C$3=0,"",$C$3)</f>
      </c>
      <c r="E73">
        <f aca="true" t="shared" si="19" ref="E73:E78">IF(OR(B73="",C73=0),"","* "&amp;C73&amp;" "&amp;B73&amp;" x "&amp;D73&amp;" = "&amp;ROUND(G73,2)&amp;" €")</f>
      </c>
      <c r="G73" s="1">
        <f aca="true" t="shared" si="20" ref="G73:G78">IF(OR(C73=0,D73=0),"",C73*D73)</f>
      </c>
    </row>
    <row r="74" spans="2:7" ht="15">
      <c r="B74" t="str">
        <f t="shared" si="18"/>
        <v>Serviettes</v>
      </c>
      <c r="C74" s="2">
        <f>Saisie!P24</f>
        <v>0</v>
      </c>
      <c r="D74">
        <f>IF($C$4=0,"",$C$4)</f>
      </c>
      <c r="E74">
        <f t="shared" si="19"/>
      </c>
      <c r="G74" s="1">
        <f t="shared" si="20"/>
      </c>
    </row>
    <row r="75" spans="2:7" ht="15">
      <c r="B75" t="str">
        <f t="shared" si="18"/>
        <v>Draps</v>
      </c>
      <c r="C75" s="2">
        <f>Saisie!P26</f>
        <v>0</v>
      </c>
      <c r="D75">
        <f>IF($C$5=0,"",$C$5)</f>
      </c>
      <c r="E75">
        <f t="shared" si="19"/>
      </c>
      <c r="G75" s="1">
        <f t="shared" si="20"/>
      </c>
    </row>
    <row r="76" spans="2:7" ht="15">
      <c r="B76" t="str">
        <f t="shared" si="18"/>
        <v>Housses</v>
      </c>
      <c r="C76" s="2">
        <f>Saisie!P28</f>
        <v>0</v>
      </c>
      <c r="D76">
        <f>IF($C$6=0,"",$C$6)</f>
      </c>
      <c r="E76">
        <f t="shared" si="19"/>
      </c>
      <c r="G76" s="1">
        <f t="shared" si="20"/>
      </c>
    </row>
    <row r="77" spans="2:7" ht="15">
      <c r="B77" t="str">
        <f t="shared" si="18"/>
        <v>Tuniques</v>
      </c>
      <c r="C77" s="2">
        <f>Saisie!P30</f>
        <v>0</v>
      </c>
      <c r="D77">
        <f>IF($C$7=0,"",$C$7)</f>
      </c>
      <c r="E77">
        <f t="shared" si="19"/>
      </c>
      <c r="G77" s="1">
        <f t="shared" si="20"/>
      </c>
    </row>
    <row r="78" spans="2:7" ht="15">
      <c r="B78" t="str">
        <f t="shared" si="18"/>
        <v>Pantalons médicaux</v>
      </c>
      <c r="C78" s="2">
        <f>Saisie!P32</f>
        <v>0</v>
      </c>
      <c r="D78">
        <f>IF($C$8=0,"",$C$8)</f>
      </c>
      <c r="E78">
        <f t="shared" si="19"/>
      </c>
      <c r="G78" s="1">
        <f t="shared" si="20"/>
      </c>
    </row>
    <row r="80" spans="2:7" ht="15">
      <c r="B80" s="47" t="s">
        <v>18</v>
      </c>
      <c r="C80" s="47"/>
      <c r="D80" s="47"/>
      <c r="E80" s="47"/>
      <c r="F80" s="47"/>
      <c r="G80" s="47"/>
    </row>
    <row r="82" spans="2:7" ht="15">
      <c r="B82" t="s">
        <v>6</v>
      </c>
      <c r="C82" t="s">
        <v>10</v>
      </c>
      <c r="D82" t="s">
        <v>9</v>
      </c>
      <c r="G82" s="3">
        <f>SUM(G83:G88)</f>
        <v>0</v>
      </c>
    </row>
    <row r="83" spans="2:7" ht="15">
      <c r="B83" t="str">
        <f aca="true" t="shared" si="21" ref="B83:B88">IF(B73=0,"",B73)</f>
        <v>Blouses</v>
      </c>
      <c r="C83" s="2">
        <f>Saisie!R22</f>
        <v>0</v>
      </c>
      <c r="D83">
        <f>IF($C$3=0,"",$C$3)</f>
      </c>
      <c r="E83">
        <f aca="true" t="shared" si="22" ref="E83:E88">IF(OR(B83="",C83=0),"","* "&amp;C83&amp;" "&amp;B83&amp;" x "&amp;D83&amp;" = "&amp;ROUND(G83,2)&amp;" €")</f>
      </c>
      <c r="G83" s="1">
        <f aca="true" t="shared" si="23" ref="G83:G88">IF(OR(C83=0,D83=0),"",C83*D83)</f>
      </c>
    </row>
    <row r="84" spans="2:7" ht="15">
      <c r="B84" t="str">
        <f t="shared" si="21"/>
        <v>Serviettes</v>
      </c>
      <c r="C84" s="2">
        <f>Saisie!R24</f>
        <v>0</v>
      </c>
      <c r="D84">
        <f>IF($C$4=0,"",$C$4)</f>
      </c>
      <c r="E84">
        <f t="shared" si="22"/>
      </c>
      <c r="G84" s="1">
        <f t="shared" si="23"/>
      </c>
    </row>
    <row r="85" spans="2:7" ht="15">
      <c r="B85" t="str">
        <f t="shared" si="21"/>
        <v>Draps</v>
      </c>
      <c r="C85" s="2">
        <f>Saisie!R26</f>
        <v>0</v>
      </c>
      <c r="D85">
        <f>IF($C$5=0,"",$C$5)</f>
      </c>
      <c r="E85">
        <f t="shared" si="22"/>
      </c>
      <c r="G85" s="1">
        <f t="shared" si="23"/>
      </c>
    </row>
    <row r="86" spans="2:7" ht="15">
      <c r="B86" t="str">
        <f t="shared" si="21"/>
        <v>Housses</v>
      </c>
      <c r="C86" s="2">
        <f>Saisie!R28</f>
        <v>0</v>
      </c>
      <c r="D86">
        <f>IF($C$6=0,"",$C$6)</f>
      </c>
      <c r="E86">
        <f t="shared" si="22"/>
      </c>
      <c r="G86" s="1">
        <f t="shared" si="23"/>
      </c>
    </row>
    <row r="87" spans="2:7" ht="15">
      <c r="B87" t="str">
        <f t="shared" si="21"/>
        <v>Tuniques</v>
      </c>
      <c r="C87" s="2">
        <f>Saisie!R30</f>
        <v>0</v>
      </c>
      <c r="D87">
        <f>IF($C$7=0,"",$C$7)</f>
      </c>
      <c r="E87">
        <f t="shared" si="22"/>
      </c>
      <c r="G87" s="1">
        <f t="shared" si="23"/>
      </c>
    </row>
    <row r="88" spans="2:7" ht="15">
      <c r="B88" t="str">
        <f t="shared" si="21"/>
        <v>Pantalons médicaux</v>
      </c>
      <c r="C88" s="2">
        <f>Saisie!R32</f>
        <v>0</v>
      </c>
      <c r="D88">
        <f>IF($C$8=0,"",$C$8)</f>
      </c>
      <c r="E88">
        <f t="shared" si="22"/>
      </c>
      <c r="G88" s="1">
        <f t="shared" si="23"/>
      </c>
    </row>
    <row r="90" spans="2:7" ht="15">
      <c r="B90" s="47" t="s">
        <v>19</v>
      </c>
      <c r="C90" s="47"/>
      <c r="D90" s="47"/>
      <c r="E90" s="47"/>
      <c r="F90" s="47"/>
      <c r="G90" s="47"/>
    </row>
    <row r="92" spans="2:7" ht="15">
      <c r="B92" t="s">
        <v>6</v>
      </c>
      <c r="C92" t="s">
        <v>10</v>
      </c>
      <c r="D92" t="s">
        <v>9</v>
      </c>
      <c r="G92" s="3">
        <f>SUM(G93:G98)</f>
        <v>0</v>
      </c>
    </row>
    <row r="93" spans="2:7" ht="15">
      <c r="B93" t="str">
        <f aca="true" t="shared" si="24" ref="B93:B98">IF(B83=0,"",B83)</f>
        <v>Blouses</v>
      </c>
      <c r="C93" s="2">
        <f>Saisie!T22</f>
        <v>0</v>
      </c>
      <c r="D93">
        <f>IF($C$3=0,"",$C$3)</f>
      </c>
      <c r="E93">
        <f aca="true" t="shared" si="25" ref="E93:E98">IF(OR(B93="",C93=0),"","* "&amp;C93&amp;" "&amp;B93&amp;" x "&amp;D93&amp;" = "&amp;ROUND(G93,2)&amp;" €")</f>
      </c>
      <c r="G93" s="1">
        <f aca="true" t="shared" si="26" ref="G93:G98">IF(OR(C93=0,D93=0),"",C93*D93)</f>
      </c>
    </row>
    <row r="94" spans="2:7" ht="15">
      <c r="B94" t="str">
        <f t="shared" si="24"/>
        <v>Serviettes</v>
      </c>
      <c r="C94" s="2">
        <f>Saisie!T24</f>
        <v>0</v>
      </c>
      <c r="D94">
        <f>IF($C$4=0,"",$C$4)</f>
      </c>
      <c r="E94">
        <f t="shared" si="25"/>
      </c>
      <c r="G94" s="1">
        <f t="shared" si="26"/>
      </c>
    </row>
    <row r="95" spans="2:7" ht="15">
      <c r="B95" t="str">
        <f t="shared" si="24"/>
        <v>Draps</v>
      </c>
      <c r="C95" s="2">
        <f>Saisie!T26</f>
        <v>0</v>
      </c>
      <c r="D95">
        <f>IF($C$5=0,"",$C$5)</f>
      </c>
      <c r="E95">
        <f t="shared" si="25"/>
      </c>
      <c r="G95" s="1">
        <f t="shared" si="26"/>
      </c>
    </row>
    <row r="96" spans="2:7" ht="15">
      <c r="B96" t="str">
        <f t="shared" si="24"/>
        <v>Housses</v>
      </c>
      <c r="C96" s="2">
        <f>Saisie!T28</f>
        <v>0</v>
      </c>
      <c r="D96">
        <f>IF($C$6=0,"",$C$6)</f>
      </c>
      <c r="E96">
        <f t="shared" si="25"/>
      </c>
      <c r="G96" s="1">
        <f t="shared" si="26"/>
      </c>
    </row>
    <row r="97" spans="2:7" ht="15">
      <c r="B97" t="str">
        <f t="shared" si="24"/>
        <v>Tuniques</v>
      </c>
      <c r="C97" s="2">
        <f>Saisie!T30</f>
        <v>0</v>
      </c>
      <c r="D97">
        <f>IF($C$7=0,"",$C$7)</f>
      </c>
      <c r="E97">
        <f t="shared" si="25"/>
      </c>
      <c r="G97" s="1">
        <f t="shared" si="26"/>
      </c>
    </row>
    <row r="98" spans="2:7" ht="15">
      <c r="B98" t="str">
        <f t="shared" si="24"/>
        <v>Pantalons médicaux</v>
      </c>
      <c r="C98" s="2">
        <f>Saisie!T32</f>
        <v>0</v>
      </c>
      <c r="D98">
        <f>IF($C$8=0,"",$C$8)</f>
      </c>
      <c r="E98">
        <f t="shared" si="25"/>
      </c>
      <c r="G98" s="1">
        <f t="shared" si="26"/>
      </c>
    </row>
    <row r="100" spans="2:7" ht="15">
      <c r="B100" s="47" t="s">
        <v>20</v>
      </c>
      <c r="C100" s="47"/>
      <c r="D100" s="47"/>
      <c r="E100" s="47"/>
      <c r="F100" s="47"/>
      <c r="G100" s="47"/>
    </row>
    <row r="102" spans="2:7" ht="15">
      <c r="B102" t="s">
        <v>6</v>
      </c>
      <c r="C102" t="s">
        <v>10</v>
      </c>
      <c r="D102" t="s">
        <v>9</v>
      </c>
      <c r="G102" s="3">
        <f>SUM(G103:G108)</f>
        <v>0</v>
      </c>
    </row>
    <row r="103" spans="2:7" ht="15">
      <c r="B103" t="str">
        <f aca="true" t="shared" si="27" ref="B103:B108">IF(B93=0,"",B93)</f>
        <v>Blouses</v>
      </c>
      <c r="C103" s="2">
        <f>Saisie!V22</f>
        <v>0</v>
      </c>
      <c r="D103">
        <f>IF($C$3=0,"",$C$3)</f>
      </c>
      <c r="E103">
        <f aca="true" t="shared" si="28" ref="E103:E108">IF(OR(B103="",C103=0),"","* "&amp;C103&amp;" "&amp;B103&amp;" x "&amp;D103&amp;" = "&amp;ROUND(G103,2)&amp;" €")</f>
      </c>
      <c r="G103" s="1">
        <f aca="true" t="shared" si="29" ref="G103:G108">IF(OR(C103=0,D103=0),"",C103*D103)</f>
      </c>
    </row>
    <row r="104" spans="2:7" ht="15">
      <c r="B104" t="str">
        <f t="shared" si="27"/>
        <v>Serviettes</v>
      </c>
      <c r="C104" s="2">
        <f>Saisie!V24</f>
        <v>0</v>
      </c>
      <c r="D104">
        <f>IF($C$4=0,"",$C$4)</f>
      </c>
      <c r="E104">
        <f t="shared" si="28"/>
      </c>
      <c r="G104" s="1">
        <f t="shared" si="29"/>
      </c>
    </row>
    <row r="105" spans="2:7" ht="15">
      <c r="B105" t="str">
        <f t="shared" si="27"/>
        <v>Draps</v>
      </c>
      <c r="C105" s="2">
        <f>Saisie!V26</f>
        <v>0</v>
      </c>
      <c r="D105">
        <f>IF($C$5=0,"",$C$5)</f>
      </c>
      <c r="E105">
        <f t="shared" si="28"/>
      </c>
      <c r="G105" s="1">
        <f t="shared" si="29"/>
      </c>
    </row>
    <row r="106" spans="2:7" ht="15">
      <c r="B106" t="str">
        <f t="shared" si="27"/>
        <v>Housses</v>
      </c>
      <c r="C106" s="2">
        <f>Saisie!V28</f>
        <v>0</v>
      </c>
      <c r="D106">
        <f>IF($C$6=0,"",$C$6)</f>
      </c>
      <c r="E106">
        <f t="shared" si="28"/>
      </c>
      <c r="G106" s="1">
        <f t="shared" si="29"/>
      </c>
    </row>
    <row r="107" spans="2:7" ht="15">
      <c r="B107" t="str">
        <f t="shared" si="27"/>
        <v>Tuniques</v>
      </c>
      <c r="C107" s="2">
        <f>Saisie!V30</f>
        <v>0</v>
      </c>
      <c r="D107">
        <f>IF($C$7=0,"",$C$7)</f>
      </c>
      <c r="E107">
        <f t="shared" si="28"/>
      </c>
      <c r="G107" s="1">
        <f t="shared" si="29"/>
      </c>
    </row>
    <row r="108" spans="2:7" ht="15">
      <c r="B108" t="str">
        <f t="shared" si="27"/>
        <v>Pantalons médicaux</v>
      </c>
      <c r="C108" s="2">
        <f>Saisie!V32</f>
        <v>0</v>
      </c>
      <c r="D108">
        <f>IF($C$8=0,"",$C$8)</f>
      </c>
      <c r="E108">
        <f t="shared" si="28"/>
      </c>
      <c r="G108" s="1">
        <f t="shared" si="29"/>
      </c>
    </row>
    <row r="110" spans="2:7" ht="15">
      <c r="B110" s="47" t="s">
        <v>21</v>
      </c>
      <c r="C110" s="47"/>
      <c r="D110" s="47"/>
      <c r="E110" s="47"/>
      <c r="F110" s="47"/>
      <c r="G110" s="47"/>
    </row>
    <row r="112" spans="2:7" ht="15">
      <c r="B112" t="s">
        <v>6</v>
      </c>
      <c r="C112" t="s">
        <v>10</v>
      </c>
      <c r="D112" t="s">
        <v>9</v>
      </c>
      <c r="G112" s="3">
        <f>SUM(G113:G118)</f>
        <v>0</v>
      </c>
    </row>
    <row r="113" spans="2:7" ht="15">
      <c r="B113" t="str">
        <f aca="true" t="shared" si="30" ref="B113:B118">IF(B103=0,"",B103)</f>
        <v>Blouses</v>
      </c>
      <c r="C113" s="2">
        <f>Saisie!X22</f>
        <v>0</v>
      </c>
      <c r="D113">
        <f>IF($C$3=0,"",$C$3)</f>
      </c>
      <c r="E113">
        <f aca="true" t="shared" si="31" ref="E113:E118">IF(OR(B113="",C113=0),"","* "&amp;C113&amp;" "&amp;B113&amp;" x "&amp;D113&amp;" = "&amp;ROUND(G113,2)&amp;" €")</f>
      </c>
      <c r="G113" s="1">
        <f aca="true" t="shared" si="32" ref="G113:G118">IF(OR(C113=0,D113=0),"",C113*D113)</f>
      </c>
    </row>
    <row r="114" spans="2:7" ht="15">
      <c r="B114" t="str">
        <f t="shared" si="30"/>
        <v>Serviettes</v>
      </c>
      <c r="C114" s="2">
        <f>Saisie!X24</f>
        <v>0</v>
      </c>
      <c r="D114">
        <f>IF($C$4=0,"",$C$4)</f>
      </c>
      <c r="E114">
        <f t="shared" si="31"/>
      </c>
      <c r="G114" s="1">
        <f t="shared" si="32"/>
      </c>
    </row>
    <row r="115" spans="2:7" ht="15">
      <c r="B115" t="str">
        <f t="shared" si="30"/>
        <v>Draps</v>
      </c>
      <c r="C115" s="2">
        <f>Saisie!X26</f>
        <v>0</v>
      </c>
      <c r="D115">
        <f>IF($C$5=0,"",$C$5)</f>
      </c>
      <c r="E115">
        <f t="shared" si="31"/>
      </c>
      <c r="G115" s="1">
        <f t="shared" si="32"/>
      </c>
    </row>
    <row r="116" spans="2:7" ht="15">
      <c r="B116" t="str">
        <f t="shared" si="30"/>
        <v>Housses</v>
      </c>
      <c r="C116" s="2">
        <f>Saisie!X28</f>
        <v>0</v>
      </c>
      <c r="D116">
        <f>IF($C$6=0,"",$C$6)</f>
      </c>
      <c r="E116">
        <f t="shared" si="31"/>
      </c>
      <c r="G116" s="1">
        <f t="shared" si="32"/>
      </c>
    </row>
    <row r="117" spans="2:7" ht="15">
      <c r="B117" t="str">
        <f t="shared" si="30"/>
        <v>Tuniques</v>
      </c>
      <c r="C117" s="2">
        <f>Saisie!X30</f>
        <v>0</v>
      </c>
      <c r="D117">
        <f>IF($C$7=0,"",$C$7)</f>
      </c>
      <c r="E117">
        <f t="shared" si="31"/>
      </c>
      <c r="G117" s="1">
        <f t="shared" si="32"/>
      </c>
    </row>
    <row r="118" spans="2:7" ht="15">
      <c r="B118" t="str">
        <f t="shared" si="30"/>
        <v>Pantalons médicaux</v>
      </c>
      <c r="C118" s="2">
        <f>Saisie!X32</f>
        <v>0</v>
      </c>
      <c r="D118">
        <f>IF($C$8=0,"",$C$8)</f>
      </c>
      <c r="E118">
        <f t="shared" si="31"/>
      </c>
      <c r="G118" s="1">
        <f t="shared" si="32"/>
      </c>
    </row>
    <row r="120" spans="2:7" ht="15">
      <c r="B120" s="47" t="s">
        <v>22</v>
      </c>
      <c r="C120" s="47"/>
      <c r="D120" s="47"/>
      <c r="E120" s="47"/>
      <c r="F120" s="47"/>
      <c r="G120" s="47"/>
    </row>
    <row r="122" spans="2:7" ht="15">
      <c r="B122" t="s">
        <v>6</v>
      </c>
      <c r="C122" t="s">
        <v>10</v>
      </c>
      <c r="D122" t="s">
        <v>9</v>
      </c>
      <c r="G122" s="3">
        <f>SUM(G123:G128)</f>
        <v>0</v>
      </c>
    </row>
    <row r="123" spans="2:7" ht="15">
      <c r="B123" t="str">
        <f aca="true" t="shared" si="33" ref="B123:B128">IF(B113=0,"",B113)</f>
        <v>Blouses</v>
      </c>
      <c r="C123" s="2">
        <f>Saisie!Z22</f>
        <v>0</v>
      </c>
      <c r="D123">
        <f>IF($C$3=0,"",$C$3)</f>
      </c>
      <c r="E123">
        <f aca="true" t="shared" si="34" ref="E123:E128">IF(OR(B123="",C123=0),"","* "&amp;C123&amp;" "&amp;B123&amp;" x "&amp;D123&amp;" = "&amp;ROUND(G123,2)&amp;" €")</f>
      </c>
      <c r="G123" s="1">
        <f aca="true" t="shared" si="35" ref="G123:G128">IF(OR(C123=0,D123=0),"",C123*D123)</f>
      </c>
    </row>
    <row r="124" spans="2:7" ht="15">
      <c r="B124" t="str">
        <f t="shared" si="33"/>
        <v>Serviettes</v>
      </c>
      <c r="C124" s="2">
        <f>Saisie!Z24</f>
        <v>0</v>
      </c>
      <c r="D124">
        <f>IF($C$4=0,"",$C$4)</f>
      </c>
      <c r="E124">
        <f t="shared" si="34"/>
      </c>
      <c r="G124" s="1">
        <f t="shared" si="35"/>
      </c>
    </row>
    <row r="125" spans="2:7" ht="15">
      <c r="B125" t="str">
        <f t="shared" si="33"/>
        <v>Draps</v>
      </c>
      <c r="C125" s="2">
        <f>Saisie!Z26</f>
        <v>0</v>
      </c>
      <c r="D125">
        <f>IF($C$5=0,"",$C$5)</f>
      </c>
      <c r="E125">
        <f t="shared" si="34"/>
      </c>
      <c r="G125" s="1">
        <f t="shared" si="35"/>
      </c>
    </row>
    <row r="126" spans="2:7" ht="15">
      <c r="B126" t="str">
        <f t="shared" si="33"/>
        <v>Housses</v>
      </c>
      <c r="C126" s="2">
        <f>Saisie!Z28</f>
        <v>0</v>
      </c>
      <c r="D126">
        <f>IF($C$6=0,"",$C$6)</f>
      </c>
      <c r="E126">
        <f t="shared" si="34"/>
      </c>
      <c r="G126" s="1">
        <f t="shared" si="35"/>
      </c>
    </row>
    <row r="127" spans="2:7" ht="15">
      <c r="B127" t="str">
        <f t="shared" si="33"/>
        <v>Tuniques</v>
      </c>
      <c r="C127" s="2">
        <f>Saisie!Z30</f>
        <v>0</v>
      </c>
      <c r="D127">
        <f>IF($C$7=0,"",$C$7)</f>
      </c>
      <c r="E127">
        <f t="shared" si="34"/>
      </c>
      <c r="G127" s="1">
        <f t="shared" si="35"/>
      </c>
    </row>
    <row r="128" spans="2:7" ht="15">
      <c r="B128" t="str">
        <f t="shared" si="33"/>
        <v>Pantalons médicaux</v>
      </c>
      <c r="C128" s="2">
        <f>Saisie!Z32</f>
        <v>0</v>
      </c>
      <c r="D128">
        <f>IF($C$8=0,"",$C$8)</f>
      </c>
      <c r="E128">
        <f t="shared" si="34"/>
      </c>
      <c r="G128" s="1">
        <f t="shared" si="35"/>
      </c>
    </row>
  </sheetData>
  <sheetProtection/>
  <mergeCells count="12">
    <mergeCell ref="B60:G60"/>
    <mergeCell ref="B10:G10"/>
    <mergeCell ref="B20:G20"/>
    <mergeCell ref="B30:G30"/>
    <mergeCell ref="B40:G40"/>
    <mergeCell ref="B50:G50"/>
    <mergeCell ref="B120:G120"/>
    <mergeCell ref="B70:G70"/>
    <mergeCell ref="B80:G80"/>
    <mergeCell ref="B90:G90"/>
    <mergeCell ref="B100:G100"/>
    <mergeCell ref="B110:G1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55"/>
  <sheetViews>
    <sheetView zoomScalePageLayoutView="0" workbookViewId="0" topLeftCell="A1">
      <selection activeCell="D7" sqref="D7"/>
    </sheetView>
  </sheetViews>
  <sheetFormatPr defaultColWidth="11.421875" defaultRowHeight="15"/>
  <cols>
    <col min="1" max="1" width="11.421875" style="15" customWidth="1"/>
    <col min="2" max="2" width="38.00390625" style="15" customWidth="1"/>
    <col min="3" max="6" width="11.421875" style="15" customWidth="1"/>
    <col min="7" max="7" width="26.140625" style="15" customWidth="1"/>
    <col min="8" max="16384" width="11.421875" style="15" customWidth="1"/>
  </cols>
  <sheetData>
    <row r="1" spans="2:7" ht="15.75">
      <c r="B1" s="48">
        <f>IF(SUM(Calcul!C13:C18)&lt;1,"","DÉTAIL BLANCHISSAGE JANVIER "&amp;Saisie!C2&amp;"")</f>
      </c>
      <c r="C1" s="48"/>
      <c r="D1" s="48"/>
      <c r="E1" s="48"/>
      <c r="F1" s="48"/>
      <c r="G1" s="48"/>
    </row>
    <row r="3" spans="2:7" ht="15.75">
      <c r="B3" s="49">
        <f>IF(SUM(Calcul!C13:C18)&lt;1,"","Total des frais de blanchissage du mois de Janvier "&amp;Saisie!C2&amp;" : ")</f>
      </c>
      <c r="C3" s="49"/>
      <c r="D3" s="49"/>
      <c r="E3" s="49"/>
      <c r="F3" s="49"/>
      <c r="G3" s="16">
        <f>IF(SUM(Calcul!C13:C18)&lt;1,"",Calcul!G12)</f>
      </c>
    </row>
    <row r="4" ht="6.75" customHeight="1"/>
    <row r="5" ht="15">
      <c r="B5" s="17">
        <f>IF(SUM(Calcul!C13:C18)&lt;1,"","Détail :")</f>
      </c>
    </row>
    <row r="6" ht="11.25" customHeight="1"/>
    <row r="7" ht="15">
      <c r="B7" s="15">
        <f>IF(SUM(Calcul!$C$13:$C$18)&lt;1,"",Calcul!E13)</f>
      </c>
    </row>
    <row r="8" ht="15">
      <c r="B8" s="15">
        <f>IF(SUM(Calcul!$C$13:$C$18)&lt;1,"",Calcul!E14)</f>
      </c>
    </row>
    <row r="9" ht="15">
      <c r="B9" s="15">
        <f>IF(SUM(Calcul!$C$13:$C$18)&lt;1,"",Calcul!E15)</f>
      </c>
    </row>
    <row r="10" ht="15">
      <c r="B10" s="15">
        <f>IF(SUM(Calcul!$C$13:$C$18)&lt;1,"",Calcul!E16)</f>
      </c>
    </row>
    <row r="11" ht="15">
      <c r="B11" s="15">
        <f>IF(SUM(Calcul!$C$13:$C$18)&lt;1,"",Calcul!E17)</f>
      </c>
    </row>
    <row r="12" ht="15">
      <c r="B12" s="15">
        <f>IF(SUM(Calcul!$C$13:$C$18)&lt;1,"",Calcul!E18)</f>
      </c>
    </row>
    <row r="14" spans="2:7" ht="15.75">
      <c r="B14" s="48">
        <f>IF(SUM(Calcul!$C$23:$C$28)&lt;1,"","DÉTAIL BLANCHISSAGE FÉVRIER "&amp;Saisie!$C$2&amp;"")</f>
      </c>
      <c r="C14" s="48"/>
      <c r="D14" s="48"/>
      <c r="E14" s="48"/>
      <c r="F14" s="48"/>
      <c r="G14" s="48"/>
    </row>
    <row r="16" spans="2:7" ht="15.75">
      <c r="B16" s="49">
        <f>IF(SUM(Calcul!$C$23:$C$28)&lt;1,"","Total des frais de blanchissage du mois de Février "&amp;Saisie!$C$2&amp;" : ")</f>
      </c>
      <c r="C16" s="49"/>
      <c r="D16" s="49"/>
      <c r="E16" s="49"/>
      <c r="F16" s="49"/>
      <c r="G16" s="16">
        <f>IF(SUM(Calcul!$C$23:$C$28)&lt;1,"",Calcul!G22)</f>
      </c>
    </row>
    <row r="18" ht="15">
      <c r="B18" s="17">
        <f>IF(SUM(Calcul!$C$23:$C$28)&lt;1,"","Détail :")</f>
      </c>
    </row>
    <row r="20" ht="15">
      <c r="B20" s="15">
        <f>IF(SUM(Calcul!$C$23:$C$28)&lt;1,"",Calcul!E23)</f>
      </c>
    </row>
    <row r="21" ht="15">
      <c r="B21" s="15">
        <f>IF(SUM(Calcul!$C$23:$C$28)&lt;1,"",Calcul!E24)</f>
      </c>
    </row>
    <row r="22" ht="15">
      <c r="B22" s="15">
        <f>IF(SUM(Calcul!$C$23:$C$28)&lt;1,"",Calcul!E25)</f>
      </c>
    </row>
    <row r="23" ht="15">
      <c r="B23" s="15">
        <f>IF(SUM(Calcul!$C$23:$C$28)&lt;1,"",Calcul!E26)</f>
      </c>
    </row>
    <row r="24" ht="15">
      <c r="B24" s="15">
        <f>IF(SUM(Calcul!$C$23:$C$28)&lt;1,"",Calcul!E27)</f>
      </c>
    </row>
    <row r="25" ht="15">
      <c r="B25" s="15">
        <f>IF(SUM(Calcul!$C$23:$C$28)&lt;1,"",Calcul!E28)</f>
      </c>
    </row>
    <row r="27" spans="2:7" ht="15.75">
      <c r="B27" s="48">
        <f>IF(SUM(Calcul!$C$33:$C$38)&lt;1,"","DÉTAIL BLANCHISSAGE MARS "&amp;Saisie!$C$2&amp;"")</f>
      </c>
      <c r="C27" s="48"/>
      <c r="D27" s="48"/>
      <c r="E27" s="48"/>
      <c r="F27" s="48"/>
      <c r="G27" s="48"/>
    </row>
    <row r="29" spans="2:7" ht="15.75">
      <c r="B29" s="49">
        <f>IF(SUM(Calcul!$C$33:$C$38)&lt;1,"","Total des frais de blanchissage du mois de Mars "&amp;Saisie!$C$2&amp;" : ")</f>
      </c>
      <c r="C29" s="49"/>
      <c r="D29" s="49"/>
      <c r="E29" s="49"/>
      <c r="F29" s="49"/>
      <c r="G29" s="16">
        <f>IF(SUM(Calcul!$C$33:$C$38)&lt;1,"",Calcul!G32)</f>
      </c>
    </row>
    <row r="31" ht="15">
      <c r="B31" s="17">
        <f>IF(SUM(Calcul!$C$33:$C$38)&lt;1,"","Détail :")</f>
      </c>
    </row>
    <row r="33" ht="15">
      <c r="B33" s="15">
        <f>IF(SUM(Calcul!$C$33:$C$38)&lt;1,"",Calcul!E33)</f>
      </c>
    </row>
    <row r="34" ht="15">
      <c r="B34" s="15">
        <f>IF(SUM(Calcul!$C$33:$C$38)&lt;1,"",Calcul!E34)</f>
      </c>
    </row>
    <row r="35" ht="15">
      <c r="B35" s="15">
        <f>IF(SUM(Calcul!$C$33:$C$38)&lt;1,"",Calcul!E35)</f>
      </c>
    </row>
    <row r="36" ht="15">
      <c r="B36" s="15">
        <f>IF(SUM(Calcul!$C$33:$C$38)&lt;1,"",Calcul!E36)</f>
      </c>
    </row>
    <row r="37" ht="15">
      <c r="B37" s="15">
        <f>IF(SUM(Calcul!$C$33:$C$38)&lt;1,"",Calcul!E37)</f>
      </c>
    </row>
    <row r="38" ht="15">
      <c r="B38" s="15">
        <f>IF(SUM(Calcul!$C$33:$C$38)&lt;1,"",Calcul!E38)</f>
      </c>
    </row>
    <row r="40" spans="2:7" ht="15.75">
      <c r="B40" s="48">
        <f>IF(SUM(Calcul!$C$43:$C$48)&lt;1,"","DÉTAIL BLANCHISSAGE AVRIL "&amp;Saisie!$C$2&amp;"")</f>
      </c>
      <c r="C40" s="48"/>
      <c r="D40" s="48"/>
      <c r="E40" s="48"/>
      <c r="F40" s="48"/>
      <c r="G40" s="48"/>
    </row>
    <row r="42" spans="2:7" ht="15.75">
      <c r="B42" s="49">
        <f>IF(SUM(Calcul!$C$43:$C$48)&lt;1,"","Total des frais de blanchissage du mois d'Avril "&amp;Saisie!$C$2&amp;" : ")</f>
      </c>
      <c r="C42" s="49"/>
      <c r="D42" s="49"/>
      <c r="E42" s="49"/>
      <c r="F42" s="49"/>
      <c r="G42" s="16">
        <f>IF(SUM(Calcul!$C$43:$C$48)&lt;1,"",Calcul!G42)</f>
      </c>
    </row>
    <row r="44" ht="15">
      <c r="B44" s="17">
        <f>IF(SUM(Calcul!$C$43:$C$48)&lt;1,"","Détail :")</f>
      </c>
    </row>
    <row r="46" ht="15">
      <c r="B46" s="15">
        <f>IF(SUM(Calcul!$C$43:$C$48)&lt;1,"",Calcul!E43)</f>
      </c>
    </row>
    <row r="47" ht="15">
      <c r="B47" s="15">
        <f>IF(SUM(Calcul!$C$43:$C$48)&lt;1,"",Calcul!E44)</f>
      </c>
    </row>
    <row r="48" ht="15">
      <c r="B48" s="15">
        <f>IF(SUM(Calcul!$C$43:$C$48)&lt;1,"",Calcul!E45)</f>
      </c>
    </row>
    <row r="49" ht="15">
      <c r="B49" s="15">
        <f>IF(SUM(Calcul!$C$43:$C$48)&lt;1,"",Calcul!E46)</f>
      </c>
    </row>
    <row r="50" ht="15">
      <c r="B50" s="15">
        <f>IF(SUM(Calcul!$C$43:$C$48)&lt;1,"",Calcul!E47)</f>
      </c>
    </row>
    <row r="51" ht="15">
      <c r="B51" s="15">
        <f>IF(SUM(Calcul!$C$43:$C$48)&lt;1,"",Calcul!E48)</f>
      </c>
    </row>
    <row r="53" spans="2:7" ht="15.75">
      <c r="B53" s="48">
        <f>IF(SUM(Calcul!$C$53:$C$58)&lt;1,"","DÉTAIL BLANCHISSAGE MAI "&amp;Saisie!$C$2&amp;"")</f>
      </c>
      <c r="C53" s="48"/>
      <c r="D53" s="48"/>
      <c r="E53" s="48"/>
      <c r="F53" s="48"/>
      <c r="G53" s="48"/>
    </row>
    <row r="55" spans="2:7" ht="15.75">
      <c r="B55" s="49">
        <f>IF(SUM(Calcul!$C$53:$C$58)&lt;1,"","Total des frais de blanchissage du mois de Mai "&amp;Saisie!$C$2&amp;" : ")</f>
      </c>
      <c r="C55" s="49"/>
      <c r="D55" s="49"/>
      <c r="E55" s="49"/>
      <c r="F55" s="49"/>
      <c r="G55" s="16">
        <f>IF(SUM(Calcul!$C$53:$C$58)&lt;1,"",Calcul!G52)</f>
      </c>
    </row>
    <row r="57" ht="15">
      <c r="B57" s="17">
        <f>IF(SUM(Calcul!C65:C70)&lt;1,"","Détail :")</f>
      </c>
    </row>
    <row r="59" ht="15">
      <c r="B59" s="15">
        <f>IF(SUM(Calcul!$C$53:$C$58)&lt;1,"",Calcul!E53)</f>
      </c>
    </row>
    <row r="60" ht="15">
      <c r="B60" s="15">
        <f>IF(SUM(Calcul!$C$53:$C$58)&lt;1,"",Calcul!E54)</f>
      </c>
    </row>
    <row r="61" ht="15">
      <c r="B61" s="15">
        <f>IF(SUM(Calcul!$C$53:$C$58)&lt;1,"",Calcul!E55)</f>
      </c>
    </row>
    <row r="62" ht="15">
      <c r="B62" s="15">
        <f>IF(SUM(Calcul!$C$53:$C$58)&lt;1,"",Calcul!E56)</f>
      </c>
    </row>
    <row r="63" ht="15">
      <c r="B63" s="15">
        <f>IF(SUM(Calcul!$C$53:$C$58)&lt;1,"",Calcul!E57)</f>
      </c>
    </row>
    <row r="64" ht="15">
      <c r="B64" s="15">
        <f>IF(SUM(Calcul!$C$53:$C$58)&lt;1,"",Calcul!E58)</f>
      </c>
    </row>
    <row r="66" spans="2:7" ht="15.75">
      <c r="B66" s="48">
        <f>IF(SUM(Calcul!$C$63:$C$68)&lt;1,"","DÉTAIL BLANCHISSAGE JUIN "&amp;Saisie!$C$2&amp;"")</f>
      </c>
      <c r="C66" s="48"/>
      <c r="D66" s="48"/>
      <c r="E66" s="48"/>
      <c r="F66" s="48"/>
      <c r="G66" s="48"/>
    </row>
    <row r="68" spans="2:7" ht="15.75">
      <c r="B68" s="49">
        <f>IF(SUM(Calcul!$C$63:$C$68)&lt;1,"","Total des frais de blanchissage du mois de Juin "&amp;Saisie!$C$2&amp;" : ")</f>
      </c>
      <c r="C68" s="49"/>
      <c r="D68" s="49"/>
      <c r="E68" s="49"/>
      <c r="F68" s="49"/>
      <c r="G68" s="16">
        <f>IF(SUM(Calcul!$C$63:$C$68)&lt;1,"",Calcul!G62)</f>
      </c>
    </row>
    <row r="70" ht="15">
      <c r="B70" s="17">
        <f>IF(SUM(Calcul!$C$63:$C$68)&lt;1,"","Détail :")</f>
      </c>
    </row>
    <row r="72" ht="15">
      <c r="B72" s="15">
        <f>IF(SUM(Calcul!$C$63:$C$68)&lt;1,"",Calcul!E63)</f>
      </c>
    </row>
    <row r="73" ht="15">
      <c r="B73" s="15">
        <f>IF(SUM(Calcul!$C$63:$C$68)&lt;1,"",Calcul!E64)</f>
      </c>
    </row>
    <row r="74" ht="15">
      <c r="B74" s="15">
        <f>IF(SUM(Calcul!$C$63:$C$68)&lt;1,"",Calcul!E65)</f>
      </c>
    </row>
    <row r="75" ht="15">
      <c r="B75" s="15">
        <f>IF(SUM(Calcul!$C$63:$C$68)&lt;1,"",Calcul!E66)</f>
      </c>
    </row>
    <row r="76" ht="15">
      <c r="B76" s="15">
        <f>IF(SUM(Calcul!$C$63:$C$68)&lt;1,"",Calcul!E67)</f>
      </c>
    </row>
    <row r="77" ht="15">
      <c r="B77" s="15">
        <f>IF(SUM(Calcul!$C$63:$C$68)&lt;1,"",Calcul!E68)</f>
      </c>
    </row>
    <row r="79" spans="2:7" ht="15.75">
      <c r="B79" s="48">
        <f>IF(SUM(Calcul!$C$73:$C$78)&lt;1,"","DÉTAIL BLANCHISSAGE JUILLET "&amp;Saisie!$C$2&amp;"")</f>
      </c>
      <c r="C79" s="48"/>
      <c r="D79" s="48"/>
      <c r="E79" s="48"/>
      <c r="F79" s="48"/>
      <c r="G79" s="48"/>
    </row>
    <row r="81" spans="2:7" ht="15.75">
      <c r="B81" s="49">
        <f>IF(SUM(Calcul!$C$73:$C$78)&lt;1,"","Total des frais de blanchissage du mois de Juillet "&amp;Saisie!$C$2&amp;" : ")</f>
      </c>
      <c r="C81" s="49"/>
      <c r="D81" s="49"/>
      <c r="E81" s="49"/>
      <c r="F81" s="49"/>
      <c r="G81" s="16">
        <f>IF(SUM(Calcul!$C$73:$C$78)&lt;1,"",Calcul!G72)</f>
      </c>
    </row>
    <row r="83" ht="15">
      <c r="B83" s="17">
        <f>IF(SUM(Calcul!$C$73:$C$78)&lt;1,"","Détail :")</f>
      </c>
    </row>
    <row r="85" ht="15">
      <c r="B85" s="15">
        <f>IF(SUM(Calcul!$C$73:$C$78)&lt;1,"",Calcul!E73)</f>
      </c>
    </row>
    <row r="86" ht="15">
      <c r="B86" s="15">
        <f>IF(SUM(Calcul!$C$73:$C$78)&lt;1,"",Calcul!E74)</f>
      </c>
    </row>
    <row r="87" ht="15">
      <c r="B87" s="15">
        <f>IF(SUM(Calcul!$C$73:$C$78)&lt;1,"",Calcul!E75)</f>
      </c>
    </row>
    <row r="88" ht="15">
      <c r="B88" s="15">
        <f>IF(SUM(Calcul!$C$73:$C$78)&lt;1,"",Calcul!E76)</f>
      </c>
    </row>
    <row r="89" ht="15">
      <c r="B89" s="15">
        <f>IF(SUM(Calcul!$C$73:$C$78)&lt;1,"",Calcul!E77)</f>
      </c>
    </row>
    <row r="90" ht="15">
      <c r="B90" s="15">
        <f>IF(SUM(Calcul!$C$73:$C$78)&lt;1,"",Calcul!E78)</f>
      </c>
    </row>
    <row r="92" spans="2:7" ht="15.75">
      <c r="B92" s="48">
        <f>IF(SUM(Calcul!$C$83:$C$88)&lt;1,"","DÉTAIL BLANCHISSAGE AOÛT "&amp;Saisie!$C$2&amp;"")</f>
      </c>
      <c r="C92" s="48"/>
      <c r="D92" s="48"/>
      <c r="E92" s="48"/>
      <c r="F92" s="48"/>
      <c r="G92" s="48"/>
    </row>
    <row r="94" spans="2:7" ht="15.75">
      <c r="B94" s="49">
        <f>IF(SUM(Calcul!$C$83:$C$88)&lt;1,"","Total des frais de blanchissage du mois d'Août "&amp;Saisie!$C$2&amp;" : ")</f>
      </c>
      <c r="C94" s="49"/>
      <c r="D94" s="49"/>
      <c r="E94" s="49"/>
      <c r="F94" s="49"/>
      <c r="G94" s="16">
        <f>IF(SUM(Calcul!$C$83:$C$88)&lt;1,"",Calcul!G82)</f>
      </c>
    </row>
    <row r="96" ht="15">
      <c r="B96" s="17">
        <f>IF(SUM(Calcul!$C$83:$C$88)&lt;1,"","Détail :")</f>
      </c>
    </row>
    <row r="98" ht="15">
      <c r="B98" s="15">
        <f>IF(SUM(Calcul!$C$83:$C$88)&lt;1,"",Calcul!E83)</f>
      </c>
    </row>
    <row r="99" ht="15">
      <c r="B99" s="15">
        <f>IF(SUM(Calcul!$C$83:$C$88)&lt;1,"",Calcul!E84)</f>
      </c>
    </row>
    <row r="100" ht="15">
      <c r="B100" s="15">
        <f>IF(SUM(Calcul!$C$83:$C$88)&lt;1,"",Calcul!E85)</f>
      </c>
    </row>
    <row r="101" ht="15">
      <c r="B101" s="15">
        <f>IF(SUM(Calcul!$C$83:$C$88)&lt;1,"",Calcul!E86)</f>
      </c>
    </row>
    <row r="102" ht="15">
      <c r="B102" s="15">
        <f>IF(SUM(Calcul!$C$83:$C$88)&lt;1,"",Calcul!E87)</f>
      </c>
    </row>
    <row r="103" ht="15">
      <c r="B103" s="15">
        <f>IF(SUM(Calcul!$C$83:$C$88)&lt;1,"",Calcul!E88)</f>
      </c>
    </row>
    <row r="105" spans="2:7" ht="15.75">
      <c r="B105" s="48">
        <f>IF(SUM(Calcul!C93:C98)&lt;1,"","DÉTAIL BLANCHISSAGE SEPTEMBRE "&amp;Saisie!$C$2&amp;"")</f>
      </c>
      <c r="C105" s="48"/>
      <c r="D105" s="48"/>
      <c r="E105" s="48"/>
      <c r="F105" s="48"/>
      <c r="G105" s="48"/>
    </row>
    <row r="107" spans="2:7" ht="15.75">
      <c r="B107" s="49">
        <f>IF(SUM(Calcul!C93:C98)&lt;1,"","Total des frais de blanchissage du mois de Septembre "&amp;Saisie!$C$2&amp;" : ")</f>
      </c>
      <c r="C107" s="49"/>
      <c r="D107" s="49"/>
      <c r="E107" s="49"/>
      <c r="F107" s="49"/>
      <c r="G107" s="16">
        <f>IF(SUM(Calcul!C93:C98)&lt;1,"",Calcul!G92)</f>
      </c>
    </row>
    <row r="109" ht="15">
      <c r="B109" s="17">
        <f>IF(SUM(Calcul!C93:C98)&lt;1,"","Détail :")</f>
      </c>
    </row>
    <row r="111" ht="15">
      <c r="B111" s="15">
        <f>IF(SUM(Calcul!$C$93:$C$98)&lt;1,"",Calcul!E93)</f>
      </c>
    </row>
    <row r="112" ht="15">
      <c r="B112" s="15">
        <f>IF(SUM(Calcul!$C$93:$C$98)&lt;1,"",Calcul!E94)</f>
      </c>
    </row>
    <row r="113" ht="15">
      <c r="B113" s="15">
        <f>IF(SUM(Calcul!$C$93:$C$98)&lt;1,"",Calcul!E95)</f>
      </c>
    </row>
    <row r="114" ht="15">
      <c r="B114" s="15">
        <f>IF(SUM(Calcul!$C$93:$C$98)&lt;1,"",Calcul!E96)</f>
      </c>
    </row>
    <row r="115" ht="15">
      <c r="B115" s="15">
        <f>IF(SUM(Calcul!$C$93:$C$98)&lt;1,"",Calcul!E97)</f>
      </c>
    </row>
    <row r="116" ht="15">
      <c r="B116" s="15">
        <f>IF(SUM(Calcul!$C$93:$C$98)&lt;1,"",Calcul!E98)</f>
      </c>
    </row>
    <row r="118" spans="2:7" ht="15.75">
      <c r="B118" s="48">
        <f>IF(SUM(Calcul!$C$103:$C$108)&lt;1,"","DÉTAIL BLANCHISSAGE OCTOBRE "&amp;Saisie!$C$2&amp;"")</f>
      </c>
      <c r="C118" s="48"/>
      <c r="D118" s="48"/>
      <c r="E118" s="48"/>
      <c r="F118" s="48"/>
      <c r="G118" s="48"/>
    </row>
    <row r="120" spans="2:7" ht="15.75">
      <c r="B120" s="49">
        <f>IF(SUM(Calcul!$C$103:$C$108)&lt;1,"","Total des frais de blanchissage du mois d'Octobre "&amp;Saisie!$C$2&amp;" : ")</f>
      </c>
      <c r="C120" s="49"/>
      <c r="D120" s="49"/>
      <c r="E120" s="49"/>
      <c r="F120" s="49"/>
      <c r="G120" s="16">
        <f>IF(SUM(Calcul!$C$103:$C$108)&lt;1,"",Calcul!G102)</f>
      </c>
    </row>
    <row r="122" ht="15">
      <c r="B122" s="17">
        <f>IF(SUM(Calcul!$C$103:$C$108)&lt;1,"","Détail :")</f>
      </c>
    </row>
    <row r="124" ht="15">
      <c r="B124" s="15">
        <f>IF(SUM(Calcul!$C$103:$C$108)&lt;1,"",Calcul!E103)</f>
      </c>
    </row>
    <row r="125" ht="15">
      <c r="B125" s="15">
        <f>IF(SUM(Calcul!$C$103:$C$108)&lt;1,"",Calcul!E104)</f>
      </c>
    </row>
    <row r="126" ht="15">
      <c r="B126" s="15">
        <f>IF(SUM(Calcul!$C$103:$C$108)&lt;1,"",Calcul!E105)</f>
      </c>
    </row>
    <row r="127" ht="15">
      <c r="B127" s="15">
        <f>IF(SUM(Calcul!$C$103:$C$108)&lt;1,"",Calcul!E106)</f>
      </c>
    </row>
    <row r="128" ht="15">
      <c r="B128" s="15">
        <f>IF(SUM(Calcul!$C$103:$C$108)&lt;1,"",Calcul!E107)</f>
      </c>
    </row>
    <row r="129" ht="15">
      <c r="B129" s="15">
        <f>IF(SUM(Calcul!$C$103:$C$108)&lt;1,"",Calcul!E108)</f>
      </c>
    </row>
    <row r="131" spans="2:7" ht="15.75">
      <c r="B131" s="48">
        <f>IF(SUM(Calcul!$C$113:$C$118)&lt;1,"","DÉTAIL BLANCHISSAGE NOVEMBRE "&amp;Saisie!$C$2&amp;"")</f>
      </c>
      <c r="C131" s="48"/>
      <c r="D131" s="48"/>
      <c r="E131" s="48"/>
      <c r="F131" s="48"/>
      <c r="G131" s="48"/>
    </row>
    <row r="133" spans="2:7" ht="15.75">
      <c r="B133" s="49">
        <f>IF(SUM(Calcul!$C$113:$C$118)&lt;1,"","Total des frais de blanchissage du mois de Novembre "&amp;Saisie!$C$2&amp;" : ")</f>
      </c>
      <c r="C133" s="49"/>
      <c r="D133" s="49"/>
      <c r="E133" s="49"/>
      <c r="F133" s="49"/>
      <c r="G133" s="16">
        <f>IF(SUM(Calcul!$C$113:$C$118)&lt;1,"",Calcul!G112)</f>
      </c>
    </row>
    <row r="135" ht="15">
      <c r="B135" s="17">
        <f>IF(SUM(Calcul!$C$113:$C$118)&lt;1,"","Détail :")</f>
      </c>
    </row>
    <row r="137" ht="15">
      <c r="B137" s="15">
        <f>IF(SUM(Calcul!$C$113:$C$118)&lt;1,"",Calcul!E113)</f>
      </c>
    </row>
    <row r="138" ht="15">
      <c r="B138" s="15">
        <f>IF(SUM(Calcul!$C$113:$C$118)&lt;1,"",Calcul!E114)</f>
      </c>
    </row>
    <row r="139" ht="15">
      <c r="B139" s="15">
        <f>IF(SUM(Calcul!$C$113:$C$118)&lt;1,"",Calcul!E115)</f>
      </c>
    </row>
    <row r="140" ht="15">
      <c r="B140" s="15">
        <f>IF(SUM(Calcul!$C$113:$C$118)&lt;1,"",Calcul!E116)</f>
      </c>
    </row>
    <row r="141" ht="15">
      <c r="B141" s="15">
        <f>IF(SUM(Calcul!$C$113:$C$118)&lt;1,"",Calcul!E117)</f>
      </c>
    </row>
    <row r="142" ht="15">
      <c r="B142" s="15">
        <f>IF(SUM(Calcul!$C$113:$C$118)&lt;1,"",Calcul!E118)</f>
      </c>
    </row>
    <row r="144" spans="2:7" ht="15.75">
      <c r="B144" s="48">
        <f>IF(SUM(Calcul!$C$123:$C$128)&lt;1,"","DÉTAIL BLANCHISSAGE DÉCEMBRE "&amp;Saisie!$C$2&amp;"")</f>
      </c>
      <c r="C144" s="48"/>
      <c r="D144" s="48"/>
      <c r="E144" s="48"/>
      <c r="F144" s="48"/>
      <c r="G144" s="48"/>
    </row>
    <row r="146" spans="2:7" ht="15.75">
      <c r="B146" s="49">
        <f>IF(SUM(Calcul!$C$123:$C$128)&lt;1,"","Total des frais de blanchissage du mois de Décembre "&amp;Saisie!$C$2&amp;" : ")</f>
      </c>
      <c r="C146" s="49"/>
      <c r="D146" s="49"/>
      <c r="E146" s="49"/>
      <c r="F146" s="49"/>
      <c r="G146" s="16">
        <f>IF(SUM(Calcul!$C$123:$C$128)&lt;1,"",Calcul!G122)</f>
      </c>
    </row>
    <row r="148" ht="15">
      <c r="B148" s="17">
        <f>IF(SUM(Calcul!$C$123:$C$128)&lt;1,"","Détail :")</f>
      </c>
    </row>
    <row r="150" ht="15">
      <c r="B150" s="15">
        <f>IF(SUM(Calcul!$C$123:$C$128)&lt;1,"",Calcul!E123)</f>
      </c>
    </row>
    <row r="151" ht="15">
      <c r="B151" s="15">
        <f>IF(SUM(Calcul!$C$123:$C$128)&lt;1,"",Calcul!E124)</f>
      </c>
    </row>
    <row r="152" ht="15">
      <c r="B152" s="15">
        <f>IF(SUM(Calcul!$C$123:$C$128)&lt;1,"",Calcul!E125)</f>
      </c>
    </row>
    <row r="153" ht="15">
      <c r="B153" s="15">
        <f>IF(SUM(Calcul!$C$123:$C$128)&lt;1,"",Calcul!E126)</f>
      </c>
    </row>
    <row r="154" ht="15">
      <c r="B154" s="15">
        <f>IF(SUM(Calcul!$C$123:$C$128)&lt;1,"",Calcul!E127)</f>
      </c>
    </row>
    <row r="155" ht="15">
      <c r="B155" s="15">
        <f>IF(SUM(Calcul!$C$123:$C$128)&lt;1,"",Calcul!E128)</f>
      </c>
    </row>
  </sheetData>
  <sheetProtection password="CA82" sheet="1" objects="1" scenarios="1" selectLockedCells="1"/>
  <mergeCells count="24">
    <mergeCell ref="B146:F146"/>
    <mergeCell ref="B94:F94"/>
    <mergeCell ref="B105:G105"/>
    <mergeCell ref="B107:F107"/>
    <mergeCell ref="B118:G118"/>
    <mergeCell ref="B120:F120"/>
    <mergeCell ref="B79:G79"/>
    <mergeCell ref="B81:F81"/>
    <mergeCell ref="B92:G92"/>
    <mergeCell ref="B131:G131"/>
    <mergeCell ref="B133:F133"/>
    <mergeCell ref="B144:G144"/>
    <mergeCell ref="B40:G40"/>
    <mergeCell ref="B42:F42"/>
    <mergeCell ref="B53:G53"/>
    <mergeCell ref="B55:F55"/>
    <mergeCell ref="B66:G66"/>
    <mergeCell ref="B68:F68"/>
    <mergeCell ref="B1:G1"/>
    <mergeCell ref="B3:F3"/>
    <mergeCell ref="B14:G14"/>
    <mergeCell ref="B16:F16"/>
    <mergeCell ref="B27:G27"/>
    <mergeCell ref="B29:F2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3" manualBreakCount="3">
    <brk id="39" max="255" man="1"/>
    <brk id="78" max="255" man="1"/>
    <brk id="11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5" sqref="A5"/>
    </sheetView>
  </sheetViews>
  <sheetFormatPr defaultColWidth="11.421875" defaultRowHeight="15"/>
  <cols>
    <col min="2" max="2" width="17.140625" style="0" customWidth="1"/>
    <col min="3" max="3" width="14.7109375" style="0" customWidth="1"/>
    <col min="4" max="4" width="17.140625" style="0" customWidth="1"/>
    <col min="5" max="6" width="13.00390625" style="0" customWidth="1"/>
  </cols>
  <sheetData>
    <row r="1" spans="1:6" ht="15">
      <c r="A1" s="53" t="s">
        <v>28</v>
      </c>
      <c r="B1" s="53"/>
      <c r="C1" s="53"/>
      <c r="D1" s="53"/>
      <c r="E1" s="53"/>
      <c r="F1" s="53"/>
    </row>
    <row r="2" spans="1:6" ht="15">
      <c r="A2" s="52" t="s">
        <v>33</v>
      </c>
      <c r="B2" s="52"/>
      <c r="C2" s="52"/>
      <c r="D2" s="52"/>
      <c r="E2" s="52"/>
      <c r="F2" s="52"/>
    </row>
    <row r="3" ht="13.5" customHeight="1"/>
    <row r="4" spans="2:6" ht="15">
      <c r="B4" s="20"/>
      <c r="C4" s="18" t="str">
        <f>"31/01/"&amp;Saisie!C2</f>
        <v>31/01/2019</v>
      </c>
      <c r="D4" s="20"/>
      <c r="E4" s="18" t="s">
        <v>31</v>
      </c>
      <c r="F4" s="18" t="s">
        <v>32</v>
      </c>
    </row>
    <row r="5" spans="1:6" s="19" customFormat="1" ht="22.5" customHeight="1">
      <c r="A5" s="26">
        <v>615500</v>
      </c>
      <c r="B5" s="54" t="s">
        <v>29</v>
      </c>
      <c r="C5" s="55"/>
      <c r="D5" s="55"/>
      <c r="E5" s="24">
        <f>'Détail frais de blanchissage'!G3</f>
      </c>
      <c r="F5" s="22"/>
    </row>
    <row r="6" spans="1:6" s="19" customFormat="1" ht="22.5" customHeight="1">
      <c r="A6" s="27">
        <v>108100</v>
      </c>
      <c r="B6" s="50" t="s">
        <v>30</v>
      </c>
      <c r="C6" s="51"/>
      <c r="D6" s="51"/>
      <c r="E6" s="23"/>
      <c r="F6" s="25">
        <f>E5</f>
      </c>
    </row>
    <row r="7" spans="2:4" ht="22.5" customHeight="1">
      <c r="B7" s="21"/>
      <c r="D7" s="21"/>
    </row>
    <row r="8" spans="2:6" ht="15">
      <c r="B8" s="20"/>
      <c r="C8" s="18" t="str">
        <f>"28/02/"&amp;Saisie!C2</f>
        <v>28/02/2019</v>
      </c>
      <c r="D8" s="20"/>
      <c r="E8" s="18" t="s">
        <v>31</v>
      </c>
      <c r="F8" s="18" t="s">
        <v>32</v>
      </c>
    </row>
    <row r="9" spans="1:6" s="19" customFormat="1" ht="22.5" customHeight="1">
      <c r="A9" s="26">
        <v>615500</v>
      </c>
      <c r="B9" s="54" t="s">
        <v>29</v>
      </c>
      <c r="C9" s="55"/>
      <c r="D9" s="55"/>
      <c r="E9" s="24">
        <f>'Détail frais de blanchissage'!G16</f>
      </c>
      <c r="F9" s="22"/>
    </row>
    <row r="10" spans="1:6" s="19" customFormat="1" ht="22.5" customHeight="1">
      <c r="A10" s="27">
        <v>108100</v>
      </c>
      <c r="B10" s="50" t="s">
        <v>30</v>
      </c>
      <c r="C10" s="51"/>
      <c r="D10" s="51"/>
      <c r="E10" s="23"/>
      <c r="F10" s="25">
        <f>E9</f>
      </c>
    </row>
    <row r="11" spans="2:4" ht="22.5" customHeight="1">
      <c r="B11" s="21"/>
      <c r="D11" s="21"/>
    </row>
    <row r="12" spans="2:6" ht="15">
      <c r="B12" s="20"/>
      <c r="C12" s="18" t="str">
        <f>"31/03/"&amp;Saisie!$C$2</f>
        <v>31/03/2019</v>
      </c>
      <c r="D12" s="20"/>
      <c r="E12" s="18" t="s">
        <v>31</v>
      </c>
      <c r="F12" s="18" t="s">
        <v>32</v>
      </c>
    </row>
    <row r="13" spans="1:6" s="19" customFormat="1" ht="22.5" customHeight="1">
      <c r="A13" s="26">
        <v>615500</v>
      </c>
      <c r="B13" s="54" t="s">
        <v>29</v>
      </c>
      <c r="C13" s="55"/>
      <c r="D13" s="55"/>
      <c r="E13" s="24">
        <f>'Détail frais de blanchissage'!G29</f>
      </c>
      <c r="F13" s="22"/>
    </row>
    <row r="14" spans="1:6" s="19" customFormat="1" ht="22.5" customHeight="1">
      <c r="A14" s="27">
        <v>108100</v>
      </c>
      <c r="B14" s="50" t="s">
        <v>30</v>
      </c>
      <c r="C14" s="51"/>
      <c r="D14" s="51"/>
      <c r="E14" s="23"/>
      <c r="F14" s="25">
        <f>E13</f>
      </c>
    </row>
    <row r="15" spans="2:4" ht="22.5" customHeight="1">
      <c r="B15" s="21"/>
      <c r="D15" s="21"/>
    </row>
    <row r="16" spans="2:6" ht="15">
      <c r="B16" s="20"/>
      <c r="C16" s="18" t="str">
        <f>"30/04/"&amp;Saisie!$C$2</f>
        <v>30/04/2019</v>
      </c>
      <c r="D16" s="20"/>
      <c r="E16" s="18" t="s">
        <v>31</v>
      </c>
      <c r="F16" s="18" t="s">
        <v>32</v>
      </c>
    </row>
    <row r="17" spans="1:6" s="19" customFormat="1" ht="22.5" customHeight="1">
      <c r="A17" s="26">
        <v>615500</v>
      </c>
      <c r="B17" s="54" t="s">
        <v>29</v>
      </c>
      <c r="C17" s="55"/>
      <c r="D17" s="55"/>
      <c r="E17" s="24">
        <f>'Détail frais de blanchissage'!G42</f>
      </c>
      <c r="F17" s="22"/>
    </row>
    <row r="18" spans="1:6" s="19" customFormat="1" ht="22.5" customHeight="1">
      <c r="A18" s="27">
        <v>108100</v>
      </c>
      <c r="B18" s="50" t="s">
        <v>30</v>
      </c>
      <c r="C18" s="51"/>
      <c r="D18" s="51"/>
      <c r="E18" s="23"/>
      <c r="F18" s="25">
        <f>E17</f>
      </c>
    </row>
    <row r="19" spans="2:4" ht="22.5" customHeight="1">
      <c r="B19" s="21"/>
      <c r="D19" s="21"/>
    </row>
    <row r="20" spans="2:6" ht="15">
      <c r="B20" s="20"/>
      <c r="C20" s="18" t="str">
        <f>"31/05/"&amp;Saisie!$C$2</f>
        <v>31/05/2019</v>
      </c>
      <c r="D20" s="20"/>
      <c r="E20" s="18" t="s">
        <v>31</v>
      </c>
      <c r="F20" s="18" t="s">
        <v>32</v>
      </c>
    </row>
    <row r="21" spans="1:6" s="19" customFormat="1" ht="22.5" customHeight="1">
      <c r="A21" s="26">
        <v>615500</v>
      </c>
      <c r="B21" s="54" t="s">
        <v>29</v>
      </c>
      <c r="C21" s="55"/>
      <c r="D21" s="55"/>
      <c r="E21" s="24">
        <f>'Détail frais de blanchissage'!G55</f>
      </c>
      <c r="F21" s="22"/>
    </row>
    <row r="22" spans="1:6" s="19" customFormat="1" ht="22.5" customHeight="1">
      <c r="A22" s="27">
        <v>108100</v>
      </c>
      <c r="B22" s="50" t="s">
        <v>30</v>
      </c>
      <c r="C22" s="51"/>
      <c r="D22" s="51"/>
      <c r="E22" s="23"/>
      <c r="F22" s="25">
        <f>E21</f>
      </c>
    </row>
    <row r="23" spans="2:4" ht="22.5" customHeight="1">
      <c r="B23" s="21"/>
      <c r="D23" s="21"/>
    </row>
    <row r="24" spans="2:6" ht="15">
      <c r="B24" s="20"/>
      <c r="C24" s="18" t="str">
        <f>"30/06/"&amp;Saisie!$C$2</f>
        <v>30/06/2019</v>
      </c>
      <c r="D24" s="20"/>
      <c r="E24" s="18" t="s">
        <v>31</v>
      </c>
      <c r="F24" s="18" t="s">
        <v>32</v>
      </c>
    </row>
    <row r="25" spans="1:6" s="19" customFormat="1" ht="22.5" customHeight="1">
      <c r="A25" s="26">
        <v>615500</v>
      </c>
      <c r="B25" s="54" t="s">
        <v>29</v>
      </c>
      <c r="C25" s="55"/>
      <c r="D25" s="55"/>
      <c r="E25" s="24">
        <f>'Détail frais de blanchissage'!G68</f>
      </c>
      <c r="F25" s="22"/>
    </row>
    <row r="26" spans="1:6" s="19" customFormat="1" ht="22.5" customHeight="1">
      <c r="A26" s="27">
        <v>108100</v>
      </c>
      <c r="B26" s="50" t="s">
        <v>30</v>
      </c>
      <c r="C26" s="51"/>
      <c r="D26" s="51"/>
      <c r="E26" s="23"/>
      <c r="F26" s="25">
        <f>E25</f>
      </c>
    </row>
    <row r="27" spans="2:4" ht="22.5" customHeight="1">
      <c r="B27" s="21"/>
      <c r="D27" s="21"/>
    </row>
    <row r="28" spans="2:6" ht="15">
      <c r="B28" s="20"/>
      <c r="C28" s="18" t="str">
        <f>"31/07/"&amp;Saisie!$C$2</f>
        <v>31/07/2019</v>
      </c>
      <c r="D28" s="20"/>
      <c r="E28" s="18" t="s">
        <v>31</v>
      </c>
      <c r="F28" s="18" t="s">
        <v>32</v>
      </c>
    </row>
    <row r="29" spans="1:6" s="19" customFormat="1" ht="22.5" customHeight="1">
      <c r="A29" s="26">
        <v>615500</v>
      </c>
      <c r="B29" s="54" t="s">
        <v>29</v>
      </c>
      <c r="C29" s="55"/>
      <c r="D29" s="55"/>
      <c r="E29" s="24">
        <f>'Détail frais de blanchissage'!G81</f>
      </c>
      <c r="F29" s="22"/>
    </row>
    <row r="30" spans="1:6" s="19" customFormat="1" ht="22.5" customHeight="1">
      <c r="A30" s="27">
        <v>108100</v>
      </c>
      <c r="B30" s="50" t="s">
        <v>30</v>
      </c>
      <c r="C30" s="51"/>
      <c r="D30" s="51"/>
      <c r="E30" s="23"/>
      <c r="F30" s="25">
        <f>E29</f>
      </c>
    </row>
    <row r="31" spans="2:4" ht="22.5" customHeight="1">
      <c r="B31" s="21"/>
      <c r="D31" s="21"/>
    </row>
    <row r="32" spans="2:6" ht="15">
      <c r="B32" s="20"/>
      <c r="C32" s="18" t="str">
        <f>"31/08/"&amp;Saisie!$C$2</f>
        <v>31/08/2019</v>
      </c>
      <c r="D32" s="20"/>
      <c r="E32" s="18" t="s">
        <v>31</v>
      </c>
      <c r="F32" s="18" t="s">
        <v>32</v>
      </c>
    </row>
    <row r="33" spans="1:6" s="19" customFormat="1" ht="22.5" customHeight="1">
      <c r="A33" s="26">
        <v>615500</v>
      </c>
      <c r="B33" s="54" t="s">
        <v>29</v>
      </c>
      <c r="C33" s="55"/>
      <c r="D33" s="55"/>
      <c r="E33" s="24">
        <f>'Détail frais de blanchissage'!G94</f>
      </c>
      <c r="F33" s="22"/>
    </row>
    <row r="34" spans="1:6" s="19" customFormat="1" ht="22.5" customHeight="1">
      <c r="A34" s="27">
        <v>108100</v>
      </c>
      <c r="B34" s="50" t="s">
        <v>30</v>
      </c>
      <c r="C34" s="51"/>
      <c r="D34" s="51"/>
      <c r="E34" s="23"/>
      <c r="F34" s="25">
        <f>E33</f>
      </c>
    </row>
    <row r="35" spans="2:4" ht="22.5" customHeight="1">
      <c r="B35" s="21"/>
      <c r="D35" s="21"/>
    </row>
    <row r="36" spans="2:6" ht="15">
      <c r="B36" s="20"/>
      <c r="C36" s="18" t="str">
        <f>"30/09/"&amp;Saisie!$C$2</f>
        <v>30/09/2019</v>
      </c>
      <c r="D36" s="20"/>
      <c r="E36" s="18" t="s">
        <v>31</v>
      </c>
      <c r="F36" s="18" t="s">
        <v>32</v>
      </c>
    </row>
    <row r="37" spans="1:6" s="19" customFormat="1" ht="22.5" customHeight="1">
      <c r="A37" s="26">
        <v>615500</v>
      </c>
      <c r="B37" s="54" t="s">
        <v>29</v>
      </c>
      <c r="C37" s="55"/>
      <c r="D37" s="55"/>
      <c r="E37" s="24">
        <f>'Détail frais de blanchissage'!G107</f>
      </c>
      <c r="F37" s="22"/>
    </row>
    <row r="38" spans="1:6" s="19" customFormat="1" ht="22.5" customHeight="1">
      <c r="A38" s="27">
        <v>108100</v>
      </c>
      <c r="B38" s="50" t="s">
        <v>30</v>
      </c>
      <c r="C38" s="51"/>
      <c r="D38" s="51"/>
      <c r="E38" s="23"/>
      <c r="F38" s="25">
        <f>E37</f>
      </c>
    </row>
    <row r="39" spans="2:4" ht="22.5" customHeight="1">
      <c r="B39" s="21"/>
      <c r="D39" s="21"/>
    </row>
    <row r="40" spans="2:6" ht="15">
      <c r="B40" s="20"/>
      <c r="C40" s="18" t="str">
        <f>"31/10/"&amp;Saisie!$C$2</f>
        <v>31/10/2019</v>
      </c>
      <c r="D40" s="20"/>
      <c r="E40" s="18" t="s">
        <v>31</v>
      </c>
      <c r="F40" s="18" t="s">
        <v>32</v>
      </c>
    </row>
    <row r="41" spans="1:6" s="19" customFormat="1" ht="22.5" customHeight="1">
      <c r="A41" s="26">
        <v>615500</v>
      </c>
      <c r="B41" s="54" t="s">
        <v>29</v>
      </c>
      <c r="C41" s="55"/>
      <c r="D41" s="55"/>
      <c r="E41" s="24">
        <f>'Détail frais de blanchissage'!G120</f>
      </c>
      <c r="F41" s="22"/>
    </row>
    <row r="42" spans="1:6" s="19" customFormat="1" ht="22.5" customHeight="1">
      <c r="A42" s="27">
        <v>108100</v>
      </c>
      <c r="B42" s="50" t="s">
        <v>30</v>
      </c>
      <c r="C42" s="51"/>
      <c r="D42" s="51"/>
      <c r="E42" s="23"/>
      <c r="F42" s="25">
        <f>E41</f>
      </c>
    </row>
    <row r="43" spans="2:4" ht="22.5" customHeight="1">
      <c r="B43" s="21"/>
      <c r="D43" s="21"/>
    </row>
    <row r="44" spans="2:6" ht="15">
      <c r="B44" s="20"/>
      <c r="C44" s="18" t="str">
        <f>"30/11/"&amp;Saisie!$C$2</f>
        <v>30/11/2019</v>
      </c>
      <c r="D44" s="20"/>
      <c r="E44" s="18" t="s">
        <v>31</v>
      </c>
      <c r="F44" s="18" t="s">
        <v>32</v>
      </c>
    </row>
    <row r="45" spans="1:6" s="19" customFormat="1" ht="22.5" customHeight="1">
      <c r="A45" s="26">
        <v>615500</v>
      </c>
      <c r="B45" s="54" t="s">
        <v>29</v>
      </c>
      <c r="C45" s="55"/>
      <c r="D45" s="55"/>
      <c r="E45" s="24">
        <f>'Détail frais de blanchissage'!G133</f>
      </c>
      <c r="F45" s="22"/>
    </row>
    <row r="46" spans="1:6" s="19" customFormat="1" ht="22.5" customHeight="1">
      <c r="A46" s="27">
        <v>108100</v>
      </c>
      <c r="B46" s="50" t="s">
        <v>30</v>
      </c>
      <c r="C46" s="51"/>
      <c r="D46" s="51"/>
      <c r="E46" s="23"/>
      <c r="F46" s="25">
        <f>E45</f>
      </c>
    </row>
    <row r="47" spans="2:4" ht="22.5" customHeight="1">
      <c r="B47" s="21"/>
      <c r="D47" s="21"/>
    </row>
    <row r="48" spans="2:6" ht="15">
      <c r="B48" s="20"/>
      <c r="C48" s="18" t="str">
        <f>"31/12/"&amp;Saisie!$C$2</f>
        <v>31/12/2019</v>
      </c>
      <c r="D48" s="20"/>
      <c r="E48" s="18" t="s">
        <v>31</v>
      </c>
      <c r="F48" s="18" t="s">
        <v>32</v>
      </c>
    </row>
    <row r="49" spans="1:6" s="19" customFormat="1" ht="22.5" customHeight="1">
      <c r="A49" s="26">
        <v>615500</v>
      </c>
      <c r="B49" s="54" t="s">
        <v>29</v>
      </c>
      <c r="C49" s="55"/>
      <c r="D49" s="55"/>
      <c r="E49" s="24">
        <f>'Détail frais de blanchissage'!G146</f>
      </c>
      <c r="F49" s="22"/>
    </row>
    <row r="50" spans="1:6" s="19" customFormat="1" ht="22.5" customHeight="1">
      <c r="A50" s="27">
        <v>108100</v>
      </c>
      <c r="B50" s="50" t="s">
        <v>30</v>
      </c>
      <c r="C50" s="51"/>
      <c r="D50" s="51"/>
      <c r="E50" s="23"/>
      <c r="F50" s="25">
        <f>E49</f>
      </c>
    </row>
    <row r="51" spans="2:4" ht="15">
      <c r="B51" s="21"/>
      <c r="D51" s="21"/>
    </row>
  </sheetData>
  <sheetProtection password="CA82" sheet="1" objects="1" scenarios="1" selectLockedCells="1"/>
  <mergeCells count="26">
    <mergeCell ref="B5:D5"/>
    <mergeCell ref="B6:D6"/>
    <mergeCell ref="B9:D9"/>
    <mergeCell ref="B10:D10"/>
    <mergeCell ref="B13:D13"/>
    <mergeCell ref="B14:D14"/>
    <mergeCell ref="B33:D33"/>
    <mergeCell ref="B34:D34"/>
    <mergeCell ref="B37:D37"/>
    <mergeCell ref="B38:D38"/>
    <mergeCell ref="B17:D17"/>
    <mergeCell ref="B18:D18"/>
    <mergeCell ref="B21:D21"/>
    <mergeCell ref="B22:D22"/>
    <mergeCell ref="B25:D25"/>
    <mergeCell ref="B26:D26"/>
    <mergeCell ref="B50:D50"/>
    <mergeCell ref="A2:F2"/>
    <mergeCell ref="A1:F1"/>
    <mergeCell ref="B41:D41"/>
    <mergeCell ref="B42:D42"/>
    <mergeCell ref="B45:D45"/>
    <mergeCell ref="B46:D46"/>
    <mergeCell ref="B49:D49"/>
    <mergeCell ref="B29:D29"/>
    <mergeCell ref="B30:D30"/>
  </mergeCells>
  <hyperlinks>
    <hyperlink ref="A2:F2" r:id="rId1" display="cf § 370 BOI-BNC-BASE-40-60-30 ICI"/>
  </hyperlinks>
  <printOptions horizontalCentered="1" verticalCentered="1"/>
  <pageMargins left="0.5118110236220472" right="0.5118110236220472" top="0" bottom="0" header="0" footer="0"/>
  <pageSetup horizontalDpi="600" verticalDpi="600" orientation="portrait" paperSize="9" r:id="rId2"/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1" sqref="B1:D1"/>
    </sheetView>
  </sheetViews>
  <sheetFormatPr defaultColWidth="11.421875" defaultRowHeight="15"/>
  <cols>
    <col min="1" max="1" width="3.8515625" style="4" customWidth="1"/>
    <col min="2" max="2" width="23.00390625" style="4" customWidth="1"/>
    <col min="3" max="3" width="12.57421875" style="4" customWidth="1"/>
    <col min="4" max="4" width="25.140625" style="4" customWidth="1"/>
    <col min="5" max="16384" width="11.421875" style="4" customWidth="1"/>
  </cols>
  <sheetData>
    <row r="1" spans="1:4" ht="33" customHeight="1">
      <c r="A1" s="15"/>
      <c r="B1" s="56" t="s">
        <v>24</v>
      </c>
      <c r="C1" s="56"/>
      <c r="D1" s="56"/>
    </row>
    <row r="2" spans="1:4" ht="17.25" thickBot="1">
      <c r="A2" s="15"/>
      <c r="B2" s="15"/>
      <c r="C2" s="15"/>
      <c r="D2" s="15"/>
    </row>
    <row r="3" spans="1:4" ht="17.25" thickTop="1">
      <c r="A3" s="15"/>
      <c r="B3" s="28" t="str">
        <f>"Janvier "&amp;Saisie!$C$2&amp;""</f>
        <v>Janvier 2019</v>
      </c>
      <c r="C3" s="29"/>
      <c r="D3" s="30">
        <f>'Détail frais de blanchissage'!G3</f>
      </c>
    </row>
    <row r="4" spans="1:4" ht="16.5">
      <c r="A4" s="15"/>
      <c r="B4" s="31" t="str">
        <f>"Février "&amp;Saisie!$C$2&amp;""</f>
        <v>Février 2019</v>
      </c>
      <c r="C4" s="32"/>
      <c r="D4" s="33">
        <f>'Détail frais de blanchissage'!G16</f>
      </c>
    </row>
    <row r="5" spans="1:4" ht="16.5">
      <c r="A5" s="15"/>
      <c r="B5" s="31" t="str">
        <f>"Mars "&amp;Saisie!$C$2&amp;""</f>
        <v>Mars 2019</v>
      </c>
      <c r="C5" s="32"/>
      <c r="D5" s="33">
        <f>'Détail frais de blanchissage'!G29</f>
      </c>
    </row>
    <row r="6" spans="1:4" ht="16.5">
      <c r="A6" s="15"/>
      <c r="B6" s="31" t="str">
        <f>"Avril "&amp;Saisie!$C$2&amp;""</f>
        <v>Avril 2019</v>
      </c>
      <c r="C6" s="32"/>
      <c r="D6" s="33">
        <f>'Détail frais de blanchissage'!G42</f>
      </c>
    </row>
    <row r="7" spans="1:4" ht="16.5">
      <c r="A7" s="15"/>
      <c r="B7" s="31" t="str">
        <f>"Mai "&amp;Saisie!$C$2&amp;""</f>
        <v>Mai 2019</v>
      </c>
      <c r="C7" s="32"/>
      <c r="D7" s="33">
        <f>'Détail frais de blanchissage'!G55</f>
      </c>
    </row>
    <row r="8" spans="1:4" ht="16.5">
      <c r="A8" s="15"/>
      <c r="B8" s="31" t="str">
        <f>"Juin "&amp;Saisie!$C$2&amp;""</f>
        <v>Juin 2019</v>
      </c>
      <c r="C8" s="32"/>
      <c r="D8" s="33">
        <f>'Détail frais de blanchissage'!G68</f>
      </c>
    </row>
    <row r="9" spans="1:4" ht="16.5">
      <c r="A9" s="15"/>
      <c r="B9" s="31" t="str">
        <f>"Juillet "&amp;Saisie!$C$2&amp;""</f>
        <v>Juillet 2019</v>
      </c>
      <c r="C9" s="32"/>
      <c r="D9" s="33">
        <f>'Détail frais de blanchissage'!G81</f>
      </c>
    </row>
    <row r="10" spans="1:4" ht="16.5">
      <c r="A10" s="15"/>
      <c r="B10" s="31" t="str">
        <f>"Août "&amp;Saisie!$C$2&amp;""</f>
        <v>Août 2019</v>
      </c>
      <c r="C10" s="32"/>
      <c r="D10" s="33">
        <f>'Détail frais de blanchissage'!G94</f>
      </c>
    </row>
    <row r="11" spans="1:4" ht="16.5">
      <c r="A11" s="15"/>
      <c r="B11" s="31" t="str">
        <f>"Septembre "&amp;Saisie!$C$2&amp;""</f>
        <v>Septembre 2019</v>
      </c>
      <c r="C11" s="32"/>
      <c r="D11" s="33">
        <f>'Détail frais de blanchissage'!G107</f>
      </c>
    </row>
    <row r="12" spans="1:4" ht="16.5">
      <c r="A12" s="15"/>
      <c r="B12" s="31" t="str">
        <f>"Octobre "&amp;Saisie!$C$2&amp;""</f>
        <v>Octobre 2019</v>
      </c>
      <c r="C12" s="32"/>
      <c r="D12" s="33">
        <f>'Détail frais de blanchissage'!G120</f>
      </c>
    </row>
    <row r="13" spans="1:4" ht="16.5">
      <c r="A13" s="15"/>
      <c r="B13" s="31" t="str">
        <f>"Novembre "&amp;Saisie!$C$2&amp;""</f>
        <v>Novembre 2019</v>
      </c>
      <c r="C13" s="32"/>
      <c r="D13" s="33">
        <f>'Détail frais de blanchissage'!G133</f>
      </c>
    </row>
    <row r="14" spans="1:4" ht="17.25" thickBot="1">
      <c r="A14" s="15"/>
      <c r="B14" s="34" t="str">
        <f>"Décembre "&amp;Saisie!$C$2&amp;""</f>
        <v>Décembre 2019</v>
      </c>
      <c r="C14" s="35"/>
      <c r="D14" s="36">
        <f>'Détail frais de blanchissage'!G146</f>
      </c>
    </row>
    <row r="15" spans="1:4" ht="17.25" thickBot="1">
      <c r="A15" s="15"/>
      <c r="B15" s="37" t="str">
        <f>"Soit Total Année "&amp;Saisie!C2&amp;""</f>
        <v>Soit Total Année 2019</v>
      </c>
      <c r="C15" s="38"/>
      <c r="D15" s="39">
        <f>SUM(D3:D14)</f>
        <v>0</v>
      </c>
    </row>
    <row r="16" spans="1:4" ht="17.25" thickTop="1">
      <c r="A16" s="15"/>
      <c r="B16" s="15"/>
      <c r="C16" s="15"/>
      <c r="D16" s="15"/>
    </row>
  </sheetData>
  <sheetProtection password="CA82" sheet="1" objects="1" scenarios="1" selectLockedCells="1"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ETIENNE</dc:creator>
  <cp:keywords/>
  <dc:description/>
  <cp:lastModifiedBy>PORTABLE_NE</cp:lastModifiedBy>
  <cp:lastPrinted>2020-03-02T18:44:18Z</cp:lastPrinted>
  <dcterms:created xsi:type="dcterms:W3CDTF">2020-02-28T12:34:07Z</dcterms:created>
  <dcterms:modified xsi:type="dcterms:W3CDTF">2020-04-09T06:19:05Z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